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20" windowHeight="12160" activeTab="0"/>
  </bookViews>
  <sheets>
    <sheet name="Two Risky Assets" sheetId="1" r:id="rId1"/>
  </sheets>
  <definedNames>
    <definedName name="_xlnm.Print_Area" localSheetId="0">'Two Risky Assets'!$A$1:$P$27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Brett A Saraniti</author>
  </authors>
  <commentList>
    <comment ref="F7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A minimum weight of zero prevents short selling while  Any negative weight allows it.
Do not enter a weight greater than zero.</t>
        </r>
      </text>
    </comment>
    <comment ref="AD1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These cells are used to compute the alues for the feasible set to be graphed back over there on the left.
</t>
        </r>
      </text>
    </comment>
    <comment ref="B1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The light green cells are all input cells.  You may change these as much as you like; however, some values might cause excel to balk.  For instance, you shouldn't enter a negative value for the variance, etc...</t>
        </r>
      </text>
    </comment>
    <comment ref="C7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Mathematically, the absolute value of the covariance can not be greater than the product of the two standard deviations.  Choosing a value outside of this range will make the results nonsensical... </t>
        </r>
      </text>
    </comment>
  </commentList>
</comments>
</file>

<file path=xl/sharedStrings.xml><?xml version="1.0" encoding="utf-8"?>
<sst xmlns="http://schemas.openxmlformats.org/spreadsheetml/2006/main" count="31" uniqueCount="31">
  <si>
    <t>p1</t>
  </si>
  <si>
    <t>SD</t>
  </si>
  <si>
    <t>mu</t>
  </si>
  <si>
    <t>Two Risky Assets</t>
  </si>
  <si>
    <t>Cov(1,2)</t>
  </si>
  <si>
    <t>Corr(1,2)</t>
  </si>
  <si>
    <r>
      <t>p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mv</t>
    </r>
  </si>
  <si>
    <r>
      <t>p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mv</t>
    </r>
  </si>
  <si>
    <r>
      <t>E(R</t>
    </r>
    <r>
      <rPr>
        <vertAlign val="superscript"/>
        <sz val="10"/>
        <rFont val="Arial"/>
        <family val="2"/>
      </rPr>
      <t>mv</t>
    </r>
    <r>
      <rPr>
        <sz val="10"/>
        <rFont val="Arial"/>
        <family val="0"/>
      </rPr>
      <t>)</t>
    </r>
  </si>
  <si>
    <r>
      <t>SD(R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</si>
  <si>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SD(R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</si>
  <si>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SD(R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</si>
  <si>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p</t>
    </r>
    <r>
      <rPr>
        <vertAlign val="subscript"/>
        <sz val="10"/>
        <rFont val="Arial"/>
        <family val="2"/>
      </rPr>
      <t>1</t>
    </r>
  </si>
  <si>
    <r>
      <t>p</t>
    </r>
    <r>
      <rPr>
        <vertAlign val="subscript"/>
        <sz val="10"/>
        <rFont val="Arial"/>
        <family val="2"/>
      </rPr>
      <t>2</t>
    </r>
  </si>
  <si>
    <r>
      <t>Var(R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</si>
  <si>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Var(R</t>
    </r>
    <r>
      <rPr>
        <vertAlign val="superscript"/>
        <sz val="10"/>
        <rFont val="Arial"/>
        <family val="2"/>
      </rPr>
      <t>mv</t>
    </r>
    <r>
      <rPr>
        <sz val="10"/>
        <rFont val="Arial"/>
        <family val="0"/>
      </rPr>
      <t>)</t>
    </r>
  </si>
  <si>
    <r>
      <t>SD(R</t>
    </r>
    <r>
      <rPr>
        <vertAlign val="superscript"/>
        <sz val="10"/>
        <rFont val="Arial"/>
        <family val="2"/>
      </rPr>
      <t>mv</t>
    </r>
    <r>
      <rPr>
        <sz val="10"/>
        <rFont val="Arial"/>
        <family val="0"/>
      </rPr>
      <t>)</t>
    </r>
  </si>
  <si>
    <r>
      <t>Minimum p</t>
    </r>
    <r>
      <rPr>
        <vertAlign val="subscript"/>
        <sz val="10"/>
        <rFont val="Arial"/>
        <family val="2"/>
      </rPr>
      <t>i</t>
    </r>
  </si>
  <si>
    <t>Asset 1:  Mean</t>
  </si>
  <si>
    <t>Asset 1:  Var</t>
  </si>
  <si>
    <t>Asset 2: Mean</t>
  </si>
  <si>
    <t>Asset 2:  Var</t>
  </si>
  <si>
    <t>Selected Portfolio</t>
  </si>
  <si>
    <t>Minimum Variance Portfolio</t>
  </si>
  <si>
    <t>Efficient Portfolio</t>
  </si>
  <si>
    <r>
      <t>Desired E(R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</si>
  <si>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p</t>
    </r>
    <r>
      <rPr>
        <b/>
        <vertAlign val="subscript"/>
        <sz val="10"/>
        <rFont val="Arial"/>
        <family val="2"/>
      </rPr>
      <t>1</t>
    </r>
  </si>
  <si>
    <r>
      <t>p</t>
    </r>
    <r>
      <rPr>
        <b/>
        <vertAlign val="subscript"/>
        <sz val="10"/>
        <rFont val="Arial"/>
        <family val="2"/>
      </rPr>
      <t>2</t>
    </r>
  </si>
  <si>
    <r>
      <t>E(R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)</t>
    </r>
  </si>
  <si>
    <r>
      <t>Var(R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)</t>
    </r>
  </si>
  <si>
    <r>
      <t>SD(R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</si>
</sst>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00000"/>
    <numFmt numFmtId="172" formatCode=".000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170" fontId="0" fillId="0" borderId="0" xfId="0" applyNumberFormat="1" applyAlignment="1">
      <alignment/>
    </xf>
    <xf numFmtId="170" fontId="0" fillId="2" borderId="5" xfId="0" applyNumberFormat="1" applyFill="1" applyBorder="1" applyAlignment="1">
      <alignment horizontal="center"/>
    </xf>
    <xf numFmtId="170" fontId="0" fillId="2" borderId="6" xfId="0" applyNumberForma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/>
    </xf>
    <xf numFmtId="170" fontId="0" fillId="2" borderId="7" xfId="0" applyNumberForma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0" fontId="0" fillId="6" borderId="7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0" fontId="7" fillId="9" borderId="2" xfId="0" applyNumberFormat="1" applyFont="1" applyFill="1" applyBorder="1" applyAlignment="1">
      <alignment horizontal="center"/>
    </xf>
    <xf numFmtId="170" fontId="7" fillId="9" borderId="3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65"/>
          <c:w val="0.93775"/>
          <c:h val="0.8185"/>
        </c:manualLayout>
      </c:layout>
      <c:scatterChart>
        <c:scatterStyle val="smoothMarker"/>
        <c:varyColors val="0"/>
        <c:ser>
          <c:idx val="0"/>
          <c:order val="0"/>
          <c:tx>
            <c:v>Frontier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Risky Assets'!$AF$2:$AF$102</c:f>
              <c:numCache/>
            </c:numRef>
          </c:xVal>
          <c:yVal>
            <c:numRef>
              <c:f>'Two Risky Assets'!$AE$2:$AE$102</c:f>
              <c:numCache/>
            </c:numRef>
          </c:yVal>
          <c:smooth val="1"/>
        </c:ser>
        <c:ser>
          <c:idx val="1"/>
          <c:order val="1"/>
          <c:tx>
            <c:v>MV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Risky Assets'!$I$7</c:f>
              <c:numCache/>
            </c:numRef>
          </c:xVal>
          <c:yVal>
            <c:numRef>
              <c:f>'Two Risky Assets'!$I$5</c:f>
              <c:numCache/>
            </c:numRef>
          </c:yVal>
          <c:smooth val="1"/>
        </c:ser>
        <c:ser>
          <c:idx val="2"/>
          <c:order val="2"/>
          <c:tx>
            <c:v>Selected Portfolio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Risky Assets'!$L$7</c:f>
              <c:numCache/>
            </c:numRef>
          </c:xVal>
          <c:yVal>
            <c:numRef>
              <c:f>'Two Risky Assets'!$L$5</c:f>
              <c:numCache/>
            </c:numRef>
          </c:yVal>
          <c:smooth val="1"/>
        </c:ser>
        <c:ser>
          <c:idx val="3"/>
          <c:order val="3"/>
          <c:tx>
            <c:v>Asset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ABEA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Risky Assets'!$F$3</c:f>
              <c:numCache/>
            </c:numRef>
          </c:xVal>
          <c:yVal>
            <c:numRef>
              <c:f>'Two Risky Assets'!$C$3</c:f>
              <c:numCache/>
            </c:numRef>
          </c:yVal>
          <c:smooth val="1"/>
        </c:ser>
        <c:ser>
          <c:idx val="4"/>
          <c:order val="4"/>
          <c:tx>
            <c:v>Asset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Risky Assets'!$F$4</c:f>
              <c:numCache/>
            </c:numRef>
          </c:xVal>
          <c:yVal>
            <c:numRef>
              <c:f>'Two Risky Assets'!$C$5</c:f>
              <c:numCache/>
            </c:numRef>
          </c:yVal>
          <c:smooth val="1"/>
        </c:ser>
        <c:ser>
          <c:idx val="5"/>
          <c:order val="5"/>
          <c:tx>
            <c:v>Efficient Portfolio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Risky Assets'!$O$7</c:f>
              <c:numCache/>
            </c:numRef>
          </c:xVal>
          <c:yVal>
            <c:numRef>
              <c:f>'Two Risky Assets'!$O$3</c:f>
              <c:numCache/>
            </c:numRef>
          </c:yVal>
          <c:smooth val="1"/>
        </c:ser>
        <c:axId val="45073712"/>
        <c:axId val="3010225"/>
      </c:scatterChart>
      <c:valAx>
        <c:axId val="450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Standard Deviation of 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010225"/>
        <c:crosses val="autoZero"/>
        <c:crossBetween val="midCat"/>
        <c:dispUnits/>
      </c:valAx>
      <c:valAx>
        <c:axId val="301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Mean 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737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5"/>
          <c:y val="0.9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104775</xdr:rowOff>
    </xdr:from>
    <xdr:to>
      <xdr:col>15</xdr:col>
      <xdr:colOff>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71450" y="1438275"/>
        <a:ext cx="8753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02"/>
  <sheetViews>
    <sheetView tabSelected="1" workbookViewId="0" topLeftCell="A1">
      <selection activeCell="A1" sqref="A1:P27"/>
    </sheetView>
  </sheetViews>
  <sheetFormatPr defaultColWidth="11.421875" defaultRowHeight="15" customHeight="1"/>
  <cols>
    <col min="1" max="1" width="2.421875" style="0" customWidth="1"/>
    <col min="2" max="2" width="15.7109375" style="5" bestFit="1" customWidth="1"/>
    <col min="3" max="3" width="10.7109375" style="6" customWidth="1"/>
    <col min="4" max="4" width="2.140625" style="0" customWidth="1"/>
    <col min="5" max="5" width="13.421875" style="0" customWidth="1"/>
    <col min="6" max="6" width="12.421875" style="0" customWidth="1"/>
    <col min="7" max="7" width="2.421875" style="0" customWidth="1"/>
    <col min="8" max="8" width="12.421875" style="0" customWidth="1"/>
    <col min="9" max="9" width="12.7109375" style="0" customWidth="1"/>
    <col min="10" max="10" width="2.421875" style="0" customWidth="1"/>
    <col min="11" max="11" width="11.421875" style="0" customWidth="1"/>
    <col min="12" max="12" width="11.140625" style="0" customWidth="1"/>
    <col min="13" max="13" width="2.7109375" style="0" customWidth="1"/>
    <col min="14" max="14" width="12.00390625" style="0" customWidth="1"/>
    <col min="15" max="15" width="9.7109375" style="0" customWidth="1"/>
    <col min="16" max="16" width="2.421875" style="0" customWidth="1"/>
    <col min="17" max="17" width="8.8515625" style="0" customWidth="1"/>
    <col min="18" max="18" width="12.00390625" style="1" bestFit="1" customWidth="1"/>
    <col min="19" max="19" width="11.421875" style="1" bestFit="1" customWidth="1"/>
    <col min="20" max="29" width="8.8515625" style="0" customWidth="1"/>
    <col min="30" max="30" width="9.140625" style="2" customWidth="1"/>
    <col min="31" max="31" width="9.140625" style="3" customWidth="1"/>
    <col min="32" max="32" width="9.140625" style="4" customWidth="1"/>
    <col min="33" max="16384" width="8.8515625" style="0" customWidth="1"/>
  </cols>
  <sheetData>
    <row r="1" spans="2:32" ht="15" customHeight="1" thickBot="1">
      <c r="B1" s="45" t="s">
        <v>3</v>
      </c>
      <c r="C1" s="45"/>
      <c r="F1" s="42"/>
      <c r="AD1" s="2" t="s">
        <v>0</v>
      </c>
      <c r="AE1" s="3" t="s">
        <v>2</v>
      </c>
      <c r="AF1" s="4" t="s">
        <v>1</v>
      </c>
    </row>
    <row r="2" spans="8:32" ht="15" customHeight="1" thickBot="1">
      <c r="H2" s="48" t="s">
        <v>23</v>
      </c>
      <c r="I2" s="49"/>
      <c r="K2" s="46" t="s">
        <v>22</v>
      </c>
      <c r="L2" s="47"/>
      <c r="N2" s="43" t="s">
        <v>24</v>
      </c>
      <c r="O2" s="44"/>
      <c r="AD2" s="2">
        <f>F7</f>
        <v>0</v>
      </c>
      <c r="AE2" s="3">
        <f aca="true" t="shared" si="0" ref="AE2:AE33">AD2*C$3+(1-AD2)*C$5</f>
        <v>0.16</v>
      </c>
      <c r="AF2" s="4">
        <f>SQRT(AD2^2*C$4+(1-AD2)^2*C$6+2*AD2*(1-AD2)*C$7)</f>
        <v>0.06</v>
      </c>
    </row>
    <row r="3" spans="2:32" ht="15" customHeight="1">
      <c r="B3" s="12" t="s">
        <v>18</v>
      </c>
      <c r="C3" s="23">
        <v>0.08</v>
      </c>
      <c r="E3" s="7" t="s">
        <v>9</v>
      </c>
      <c r="F3" s="18">
        <f>SQRT(C4)</f>
        <v>0.03</v>
      </c>
      <c r="H3" s="10" t="s">
        <v>6</v>
      </c>
      <c r="I3" s="30">
        <f>IF(AND((C6-C7)/(C4+C6-2*C7)&gt;F7,(C6-C7)/(C4+C6-2*C7)&lt;1-F7),(C6-C7)/(C4+C6-2*C7),IF((C6-C7)/(C4+C6-2*C7)&lt;(C4-C7)/(C4+C6-2*C7),F7,1-F7))</f>
        <v>0.875</v>
      </c>
      <c r="K3" s="29" t="s">
        <v>26</v>
      </c>
      <c r="L3" s="26">
        <v>0.25</v>
      </c>
      <c r="N3" s="35" t="s">
        <v>25</v>
      </c>
      <c r="O3" s="36">
        <v>0.15</v>
      </c>
      <c r="AD3" s="2">
        <f aca="true" t="shared" si="1" ref="AD3:AD34">AD2+0.01*(AD$102-AD$2)</f>
        <v>0.01</v>
      </c>
      <c r="AE3" s="3">
        <f t="shared" si="0"/>
        <v>0.1592</v>
      </c>
      <c r="AF3" s="4">
        <f aca="true" t="shared" si="2" ref="AF3:AF33">SQRT(AD3^2*C$4+(1-AD3)^2*C$6+2*AD3*(1-AD3)*C$7)</f>
        <v>0.05947570932742206</v>
      </c>
    </row>
    <row r="4" spans="2:32" ht="15" customHeight="1" thickBot="1">
      <c r="B4" s="13" t="s">
        <v>19</v>
      </c>
      <c r="C4" s="24">
        <v>0.0009</v>
      </c>
      <c r="E4" s="8" t="s">
        <v>10</v>
      </c>
      <c r="F4" s="20">
        <f>SQRT(C6)</f>
        <v>0.06</v>
      </c>
      <c r="H4" s="41" t="s">
        <v>7</v>
      </c>
      <c r="I4" s="40">
        <f>1-I3</f>
        <v>0.125</v>
      </c>
      <c r="K4" s="39" t="s">
        <v>27</v>
      </c>
      <c r="L4" s="38">
        <f>1-L3</f>
        <v>0.75</v>
      </c>
      <c r="N4" s="27" t="s">
        <v>12</v>
      </c>
      <c r="O4" s="19">
        <f>(O3-C5)/(C3-C5)</f>
        <v>0.1250000000000001</v>
      </c>
      <c r="AD4" s="2">
        <f t="shared" si="1"/>
        <v>0.02</v>
      </c>
      <c r="AE4" s="3">
        <f t="shared" si="0"/>
        <v>0.15839999999999999</v>
      </c>
      <c r="AF4" s="4">
        <f t="shared" si="2"/>
        <v>0.05895286252591981</v>
      </c>
    </row>
    <row r="5" spans="2:32" ht="15" customHeight="1" thickBot="1">
      <c r="B5" s="14" t="s">
        <v>20</v>
      </c>
      <c r="C5" s="23">
        <v>0.16</v>
      </c>
      <c r="E5" s="9" t="s">
        <v>5</v>
      </c>
      <c r="F5" s="22">
        <f>C7/(F3*F4)</f>
        <v>0.25</v>
      </c>
      <c r="H5" s="31" t="s">
        <v>8</v>
      </c>
      <c r="I5" s="19">
        <f>I3*C3+I4*C5</f>
        <v>0.09000000000000001</v>
      </c>
      <c r="J5" s="17"/>
      <c r="K5" s="33" t="s">
        <v>28</v>
      </c>
      <c r="L5" s="20">
        <f>L3*C3+L4*C5</f>
        <v>0.13999999999999999</v>
      </c>
      <c r="N5" s="27" t="s">
        <v>13</v>
      </c>
      <c r="O5" s="19">
        <f>1-O4</f>
        <v>0.8749999999999999</v>
      </c>
      <c r="AD5" s="2">
        <f t="shared" si="1"/>
        <v>0.03</v>
      </c>
      <c r="AE5" s="3">
        <f t="shared" si="0"/>
        <v>0.15760000000000002</v>
      </c>
      <c r="AF5" s="4">
        <f t="shared" si="2"/>
        <v>0.05843149835491128</v>
      </c>
    </row>
    <row r="6" spans="2:32" ht="15" customHeight="1" thickBot="1">
      <c r="B6" s="15" t="s">
        <v>21</v>
      </c>
      <c r="C6" s="24">
        <v>0.0036</v>
      </c>
      <c r="H6" s="31" t="s">
        <v>15</v>
      </c>
      <c r="I6" s="19">
        <f>I3^2*C4+I4^2*C6+2*I3*I4*C7</f>
        <v>0.00084375</v>
      </c>
      <c r="J6" s="17"/>
      <c r="K6" s="33" t="s">
        <v>29</v>
      </c>
      <c r="L6" s="20">
        <f>L3^2*C4+L4^2*C6+2*L3*L4*C7</f>
        <v>0.00225</v>
      </c>
      <c r="N6" s="27" t="s">
        <v>14</v>
      </c>
      <c r="O6" s="19">
        <f>O4^2*C$4+(1-O4)^2*C$6+2*O4*(1-O4)*C$7</f>
        <v>0.0028687499999999993</v>
      </c>
      <c r="AD6" s="2">
        <f t="shared" si="1"/>
        <v>0.04</v>
      </c>
      <c r="AE6" s="3">
        <f t="shared" si="0"/>
        <v>0.1568</v>
      </c>
      <c r="AF6" s="4">
        <f t="shared" si="2"/>
        <v>0.057911656857665535</v>
      </c>
    </row>
    <row r="7" spans="2:32" ht="15" customHeight="1" thickBot="1">
      <c r="B7" s="28" t="s">
        <v>4</v>
      </c>
      <c r="C7" s="24">
        <v>0.00045</v>
      </c>
      <c r="D7">
        <f>IF(ABS(C7)&gt;SQRT(C4*C6),"Invalid Covariance","")</f>
      </c>
      <c r="E7" s="11" t="s">
        <v>17</v>
      </c>
      <c r="F7" s="25">
        <v>0</v>
      </c>
      <c r="H7" s="32" t="s">
        <v>16</v>
      </c>
      <c r="I7" s="21">
        <f>SQRT(I6)</f>
        <v>0.029047375096555625</v>
      </c>
      <c r="J7" s="17"/>
      <c r="K7" s="34" t="s">
        <v>30</v>
      </c>
      <c r="L7" s="22">
        <f>SQRT(L6)</f>
        <v>0.04743416490252569</v>
      </c>
      <c r="N7" s="37" t="s">
        <v>11</v>
      </c>
      <c r="O7" s="21">
        <f>SQRT(O6)</f>
        <v>0.05356071321407137</v>
      </c>
      <c r="AD7" s="2">
        <f t="shared" si="1"/>
        <v>0.05</v>
      </c>
      <c r="AE7" s="3">
        <f t="shared" si="0"/>
        <v>0.156</v>
      </c>
      <c r="AF7" s="4">
        <f t="shared" si="2"/>
        <v>0.05739337940912697</v>
      </c>
    </row>
    <row r="8" spans="30:32" ht="15" customHeight="1">
      <c r="AD8" s="2">
        <f t="shared" si="1"/>
        <v>0.060000000000000005</v>
      </c>
      <c r="AE8" s="3">
        <f t="shared" si="0"/>
        <v>0.1552</v>
      </c>
      <c r="AF8" s="4">
        <f t="shared" si="2"/>
        <v>0.05687670876553951</v>
      </c>
    </row>
    <row r="9" spans="30:32" ht="15" customHeight="1">
      <c r="AD9" s="2">
        <f t="shared" si="1"/>
        <v>0.07</v>
      </c>
      <c r="AE9" s="3">
        <f t="shared" si="0"/>
        <v>0.15439999999999998</v>
      </c>
      <c r="AF9" s="4">
        <f t="shared" si="2"/>
        <v>0.05636168911592341</v>
      </c>
    </row>
    <row r="10" spans="30:32" ht="15" customHeight="1">
      <c r="AD10" s="2">
        <f t="shared" si="1"/>
        <v>0.08</v>
      </c>
      <c r="AE10" s="3">
        <f t="shared" si="0"/>
        <v>0.1536</v>
      </c>
      <c r="AF10" s="4">
        <f t="shared" si="2"/>
        <v>0.05584836613545646</v>
      </c>
    </row>
    <row r="11" spans="30:32" ht="15" customHeight="1">
      <c r="AD11" s="2">
        <f t="shared" si="1"/>
        <v>0.09</v>
      </c>
      <c r="AE11" s="3">
        <f t="shared" si="0"/>
        <v>0.15280000000000002</v>
      </c>
      <c r="AF11" s="4">
        <f t="shared" si="2"/>
        <v>0.05533678704081038</v>
      </c>
    </row>
    <row r="12" spans="30:32" ht="15" customHeight="1">
      <c r="AD12" s="2">
        <f t="shared" si="1"/>
        <v>0.09999999999999999</v>
      </c>
      <c r="AE12" s="3">
        <f t="shared" si="0"/>
        <v>0.15200000000000002</v>
      </c>
      <c r="AF12" s="4">
        <f t="shared" si="2"/>
        <v>0.05482700064749119</v>
      </c>
    </row>
    <row r="13" spans="30:32" ht="15" customHeight="1">
      <c r="AD13" s="2">
        <f t="shared" si="1"/>
        <v>0.10999999999999999</v>
      </c>
      <c r="AE13" s="3">
        <f t="shared" si="0"/>
        <v>0.1512</v>
      </c>
      <c r="AF13" s="4">
        <f t="shared" si="2"/>
        <v>0.05431905742923012</v>
      </c>
    </row>
    <row r="14" spans="30:32" ht="15" customHeight="1">
      <c r="AD14" s="2">
        <f t="shared" si="1"/>
        <v>0.11999999999999998</v>
      </c>
      <c r="AE14" s="3">
        <f t="shared" si="0"/>
        <v>0.1504</v>
      </c>
      <c r="AF14" s="4">
        <f t="shared" si="2"/>
        <v>0.05381300957946879</v>
      </c>
    </row>
    <row r="15" spans="30:32" ht="15" customHeight="1">
      <c r="AD15" s="2">
        <f t="shared" si="1"/>
        <v>0.12999999999999998</v>
      </c>
      <c r="AE15" s="3">
        <f t="shared" si="0"/>
        <v>0.14959999999999998</v>
      </c>
      <c r="AF15" s="4">
        <f t="shared" si="2"/>
        <v>0.05330891107497882</v>
      </c>
    </row>
    <row r="16" spans="30:32" ht="15" customHeight="1">
      <c r="AD16" s="2">
        <f t="shared" si="1"/>
        <v>0.13999999999999999</v>
      </c>
      <c r="AE16" s="3">
        <f t="shared" si="0"/>
        <v>0.1488</v>
      </c>
      <c r="AF16" s="4">
        <f t="shared" si="2"/>
        <v>0.0528068177416515</v>
      </c>
    </row>
    <row r="17" spans="30:32" ht="15" customHeight="1">
      <c r="AD17" s="2">
        <f t="shared" si="1"/>
        <v>0.15</v>
      </c>
      <c r="AE17" s="3">
        <f t="shared" si="0"/>
        <v>0.14800000000000002</v>
      </c>
      <c r="AF17" s="4">
        <f t="shared" si="2"/>
        <v>0.05230678732248808</v>
      </c>
    </row>
    <row r="18" spans="30:32" ht="15" customHeight="1">
      <c r="AD18" s="2">
        <f t="shared" si="1"/>
        <v>0.16</v>
      </c>
      <c r="AE18" s="3">
        <f t="shared" si="0"/>
        <v>0.1472</v>
      </c>
      <c r="AF18" s="4">
        <f t="shared" si="2"/>
        <v>0.05180887954781496</v>
      </c>
    </row>
    <row r="19" spans="30:32" ht="15" customHeight="1">
      <c r="AD19" s="2">
        <f t="shared" si="1"/>
        <v>0.17</v>
      </c>
      <c r="AE19" s="3">
        <f t="shared" si="0"/>
        <v>0.1464</v>
      </c>
      <c r="AF19" s="4">
        <f t="shared" si="2"/>
        <v>0.05131315620774072</v>
      </c>
    </row>
    <row r="20" spans="30:32" ht="15" customHeight="1">
      <c r="AD20" s="2">
        <f t="shared" si="1"/>
        <v>0.18000000000000002</v>
      </c>
      <c r="AE20" s="3">
        <f t="shared" si="0"/>
        <v>0.14559999999999998</v>
      </c>
      <c r="AF20" s="4">
        <f t="shared" si="2"/>
        <v>0.05081968122686327</v>
      </c>
    </row>
    <row r="21" spans="30:32" ht="15" customHeight="1">
      <c r="AD21" s="2">
        <f t="shared" si="1"/>
        <v>0.19000000000000003</v>
      </c>
      <c r="AE21" s="3">
        <f t="shared" si="0"/>
        <v>0.14479999999999998</v>
      </c>
      <c r="AF21" s="4">
        <f t="shared" si="2"/>
        <v>0.050328520741225846</v>
      </c>
    </row>
    <row r="22" spans="30:32" ht="15" customHeight="1">
      <c r="AD22" s="2">
        <f t="shared" si="1"/>
        <v>0.20000000000000004</v>
      </c>
      <c r="AE22" s="3">
        <f t="shared" si="0"/>
        <v>0.14400000000000002</v>
      </c>
      <c r="AF22" s="4">
        <f t="shared" si="2"/>
        <v>0.049839743177508444</v>
      </c>
    </row>
    <row r="23" spans="7:32" ht="15" customHeight="1">
      <c r="G23" s="16"/>
      <c r="AD23" s="2">
        <f t="shared" si="1"/>
        <v>0.21000000000000005</v>
      </c>
      <c r="AE23" s="3">
        <f t="shared" si="0"/>
        <v>0.1432</v>
      </c>
      <c r="AF23" s="4">
        <f t="shared" si="2"/>
        <v>0.0493534193344291</v>
      </c>
    </row>
    <row r="24" spans="30:32" ht="15" customHeight="1">
      <c r="AD24" s="2">
        <f t="shared" si="1"/>
        <v>0.22000000000000006</v>
      </c>
      <c r="AE24" s="3">
        <f t="shared" si="0"/>
        <v>0.1424</v>
      </c>
      <c r="AF24" s="4">
        <f t="shared" si="2"/>
        <v>0.04886962246631336</v>
      </c>
    </row>
    <row r="25" spans="30:32" ht="15" customHeight="1">
      <c r="AD25" s="2">
        <f t="shared" si="1"/>
        <v>0.23000000000000007</v>
      </c>
      <c r="AE25" s="3">
        <f t="shared" si="0"/>
        <v>0.1416</v>
      </c>
      <c r="AF25" s="4">
        <f t="shared" si="2"/>
        <v>0.04838842836877428</v>
      </c>
    </row>
    <row r="26" spans="30:32" ht="15" customHeight="1">
      <c r="AD26" s="2">
        <f t="shared" si="1"/>
        <v>0.24000000000000007</v>
      </c>
      <c r="AE26" s="3">
        <f t="shared" si="0"/>
        <v>0.14079999999999998</v>
      </c>
      <c r="AF26" s="4">
        <f t="shared" si="2"/>
        <v>0.04790991546642511</v>
      </c>
    </row>
    <row r="27" spans="30:32" ht="15" customHeight="1">
      <c r="AD27" s="2">
        <f t="shared" si="1"/>
        <v>0.25000000000000006</v>
      </c>
      <c r="AE27" s="3">
        <f t="shared" si="0"/>
        <v>0.14</v>
      </c>
      <c r="AF27" s="4">
        <f t="shared" si="2"/>
        <v>0.04743416490252569</v>
      </c>
    </row>
    <row r="28" spans="30:32" ht="15" customHeight="1">
      <c r="AD28" s="2">
        <f t="shared" si="1"/>
        <v>0.26000000000000006</v>
      </c>
      <c r="AE28" s="3">
        <f t="shared" si="0"/>
        <v>0.13920000000000002</v>
      </c>
      <c r="AF28" s="4">
        <f t="shared" si="2"/>
        <v>0.04696126063043878</v>
      </c>
    </row>
    <row r="29" spans="30:32" ht="15" customHeight="1">
      <c r="AD29" s="2">
        <f t="shared" si="1"/>
        <v>0.2700000000000001</v>
      </c>
      <c r="AE29" s="3">
        <f t="shared" si="0"/>
        <v>0.1384</v>
      </c>
      <c r="AF29" s="4">
        <f t="shared" si="2"/>
        <v>0.046491289506745234</v>
      </c>
    </row>
    <row r="30" spans="30:32" ht="15" customHeight="1">
      <c r="AD30" s="2">
        <f t="shared" si="1"/>
        <v>0.2800000000000001</v>
      </c>
      <c r="AE30" s="3">
        <f t="shared" si="0"/>
        <v>0.1376</v>
      </c>
      <c r="AF30" s="4">
        <f t="shared" si="2"/>
        <v>0.046024341385836255</v>
      </c>
    </row>
    <row r="31" spans="30:32" ht="15" customHeight="1">
      <c r="AD31" s="2">
        <f t="shared" si="1"/>
        <v>0.2900000000000001</v>
      </c>
      <c r="AE31" s="3">
        <f t="shared" si="0"/>
        <v>0.1368</v>
      </c>
      <c r="AF31" s="4">
        <f t="shared" si="2"/>
        <v>0.04556050921576711</v>
      </c>
    </row>
    <row r="32" spans="30:32" ht="15" customHeight="1">
      <c r="AD32" s="2">
        <f t="shared" si="1"/>
        <v>0.3000000000000001</v>
      </c>
      <c r="AE32" s="3">
        <f t="shared" si="0"/>
        <v>0.136</v>
      </c>
      <c r="AF32" s="4">
        <f t="shared" si="2"/>
        <v>0.045099889135118726</v>
      </c>
    </row>
    <row r="33" spans="30:32" ht="15" customHeight="1">
      <c r="AD33" s="2">
        <f t="shared" si="1"/>
        <v>0.3100000000000001</v>
      </c>
      <c r="AE33" s="3">
        <f t="shared" si="0"/>
        <v>0.13520000000000001</v>
      </c>
      <c r="AF33" s="4">
        <f t="shared" si="2"/>
        <v>0.044642580570571855</v>
      </c>
    </row>
    <row r="34" spans="30:32" ht="15" customHeight="1">
      <c r="AD34" s="2">
        <f t="shared" si="1"/>
        <v>0.3200000000000001</v>
      </c>
      <c r="AE34" s="3">
        <f aca="true" t="shared" si="3" ref="AE34:AE65">AD34*C$3+(1-AD34)*C$5</f>
        <v>0.13440000000000002</v>
      </c>
      <c r="AF34" s="4">
        <f aca="true" t="shared" si="4" ref="AF34:AF65">SQRT(AD34^2*C$4+(1-AD34)^2*C$6+2*AD34*(1-AD34)*C$7)</f>
        <v>0.04418868633485272</v>
      </c>
    </row>
    <row r="35" spans="30:32" ht="15" customHeight="1">
      <c r="AD35" s="2">
        <f aca="true" t="shared" si="5" ref="AD35:AD66">AD34+0.01*(AD$102-AD$2)</f>
        <v>0.3300000000000001</v>
      </c>
      <c r="AE35" s="3">
        <f t="shared" si="3"/>
        <v>0.1336</v>
      </c>
      <c r="AF35" s="4">
        <f t="shared" si="4"/>
        <v>0.043738312724658224</v>
      </c>
    </row>
    <row r="36" spans="30:32" ht="15" customHeight="1">
      <c r="AD36" s="2">
        <f t="shared" si="5"/>
        <v>0.34000000000000014</v>
      </c>
      <c r="AE36" s="3">
        <f t="shared" si="3"/>
        <v>0.1328</v>
      </c>
      <c r="AF36" s="4">
        <f t="shared" si="4"/>
        <v>0.04329156961811387</v>
      </c>
    </row>
    <row r="37" spans="30:32" ht="15" customHeight="1">
      <c r="AD37" s="2">
        <f t="shared" si="5"/>
        <v>0.35000000000000014</v>
      </c>
      <c r="AE37" s="3">
        <f t="shared" si="3"/>
        <v>0.132</v>
      </c>
      <c r="AF37" s="4">
        <f t="shared" si="4"/>
        <v>0.0428485705712571</v>
      </c>
    </row>
    <row r="38" spans="30:32" ht="15" customHeight="1">
      <c r="AD38" s="2">
        <f t="shared" si="5"/>
        <v>0.36000000000000015</v>
      </c>
      <c r="AE38" s="3">
        <f t="shared" si="3"/>
        <v>0.1312</v>
      </c>
      <c r="AF38" s="4">
        <f t="shared" si="4"/>
        <v>0.04240943291297349</v>
      </c>
    </row>
    <row r="39" spans="30:32" ht="15" customHeight="1">
      <c r="AD39" s="2">
        <f t="shared" si="5"/>
        <v>0.37000000000000016</v>
      </c>
      <c r="AE39" s="3">
        <f t="shared" si="3"/>
        <v>0.13040000000000002</v>
      </c>
      <c r="AF39" s="4">
        <f t="shared" si="4"/>
        <v>0.04197427783774248</v>
      </c>
    </row>
    <row r="40" spans="30:32" ht="15" customHeight="1">
      <c r="AD40" s="2">
        <f t="shared" si="5"/>
        <v>0.38000000000000017</v>
      </c>
      <c r="AE40" s="3">
        <f t="shared" si="3"/>
        <v>0.1296</v>
      </c>
      <c r="AF40" s="4">
        <f t="shared" si="4"/>
        <v>0.041543230495473024</v>
      </c>
    </row>
    <row r="41" spans="30:32" ht="15" customHeight="1">
      <c r="AD41" s="2">
        <f t="shared" si="5"/>
        <v>0.3900000000000002</v>
      </c>
      <c r="AE41" s="3">
        <f t="shared" si="3"/>
        <v>0.1288</v>
      </c>
      <c r="AF41" s="4">
        <f t="shared" si="4"/>
        <v>0.04111642007762835</v>
      </c>
    </row>
    <row r="42" spans="30:32" ht="15" customHeight="1">
      <c r="AD42" s="2">
        <f t="shared" si="5"/>
        <v>0.4000000000000002</v>
      </c>
      <c r="AE42" s="3">
        <f t="shared" si="3"/>
        <v>0.128</v>
      </c>
      <c r="AF42" s="4">
        <f t="shared" si="4"/>
        <v>0.0406939798987516</v>
      </c>
    </row>
    <row r="43" spans="30:32" ht="15" customHeight="1">
      <c r="AD43" s="2">
        <f t="shared" si="5"/>
        <v>0.4100000000000002</v>
      </c>
      <c r="AE43" s="3">
        <f t="shared" si="3"/>
        <v>0.1272</v>
      </c>
      <c r="AF43" s="4">
        <f t="shared" si="4"/>
        <v>0.04027604747241218</v>
      </c>
    </row>
    <row r="44" spans="30:32" ht="15" customHeight="1">
      <c r="AD44" s="2">
        <f t="shared" si="5"/>
        <v>0.4200000000000002</v>
      </c>
      <c r="AE44" s="3">
        <f t="shared" si="3"/>
        <v>0.1264</v>
      </c>
      <c r="AF44" s="4">
        <f t="shared" si="4"/>
        <v>0.03986276458049541</v>
      </c>
    </row>
    <row r="45" spans="30:32" ht="15" customHeight="1">
      <c r="AD45" s="2">
        <f t="shared" si="5"/>
        <v>0.4300000000000002</v>
      </c>
      <c r="AE45" s="3">
        <f t="shared" si="3"/>
        <v>0.1256</v>
      </c>
      <c r="AF45" s="4">
        <f t="shared" si="4"/>
        <v>0.039454277334656625</v>
      </c>
    </row>
    <row r="46" spans="30:32" ht="15" customHeight="1">
      <c r="AD46" s="2">
        <f t="shared" si="5"/>
        <v>0.4400000000000002</v>
      </c>
      <c r="AE46" s="3">
        <f t="shared" si="3"/>
        <v>0.1248</v>
      </c>
      <c r="AF46" s="4">
        <f t="shared" si="4"/>
        <v>0.039050736228655146</v>
      </c>
    </row>
    <row r="47" spans="30:32" ht="15" customHeight="1">
      <c r="AD47" s="2">
        <f t="shared" si="5"/>
        <v>0.45000000000000023</v>
      </c>
      <c r="AE47" s="3">
        <f t="shared" si="3"/>
        <v>0.12399999999999999</v>
      </c>
      <c r="AF47" s="4">
        <f t="shared" si="4"/>
        <v>0.03865229618017537</v>
      </c>
    </row>
    <row r="48" spans="30:32" ht="15" customHeight="1">
      <c r="AD48" s="2">
        <f t="shared" si="5"/>
        <v>0.46000000000000024</v>
      </c>
      <c r="AE48" s="3">
        <f t="shared" si="3"/>
        <v>0.1232</v>
      </c>
      <c r="AF48" s="4">
        <f t="shared" si="4"/>
        <v>0.038259116560631655</v>
      </c>
    </row>
    <row r="49" spans="30:32" ht="15" customHeight="1">
      <c r="AD49" s="2">
        <f t="shared" si="5"/>
        <v>0.47000000000000025</v>
      </c>
      <c r="AE49" s="3">
        <f t="shared" si="3"/>
        <v>0.1224</v>
      </c>
      <c r="AF49" s="4">
        <f t="shared" si="4"/>
        <v>0.0378713612113428</v>
      </c>
    </row>
    <row r="50" spans="30:32" ht="15" customHeight="1">
      <c r="AD50" s="2">
        <f t="shared" si="5"/>
        <v>0.48000000000000026</v>
      </c>
      <c r="AE50" s="3">
        <f t="shared" si="3"/>
        <v>0.12159999999999999</v>
      </c>
      <c r="AF50" s="4">
        <f t="shared" si="4"/>
        <v>0.03748919844435194</v>
      </c>
    </row>
    <row r="51" spans="30:32" ht="15" customHeight="1">
      <c r="AD51" s="2">
        <f t="shared" si="5"/>
        <v>0.49000000000000027</v>
      </c>
      <c r="AE51" s="3">
        <f t="shared" si="3"/>
        <v>0.12079999999999999</v>
      </c>
      <c r="AF51" s="4">
        <f t="shared" si="4"/>
        <v>0.037112801026061064</v>
      </c>
    </row>
    <row r="52" spans="30:32" ht="15" customHeight="1">
      <c r="AD52" s="2">
        <f t="shared" si="5"/>
        <v>0.5000000000000002</v>
      </c>
      <c r="AE52" s="3">
        <f t="shared" si="3"/>
        <v>0.11999999999999998</v>
      </c>
      <c r="AF52" s="4">
        <f t="shared" si="4"/>
        <v>0.036742346141747664</v>
      </c>
    </row>
    <row r="53" spans="30:32" ht="15" customHeight="1">
      <c r="AD53" s="2">
        <f t="shared" si="5"/>
        <v>0.5100000000000002</v>
      </c>
      <c r="AE53" s="3">
        <f t="shared" si="3"/>
        <v>0.11919999999999999</v>
      </c>
      <c r="AF53" s="4">
        <f t="shared" si="4"/>
        <v>0.03637801533893788</v>
      </c>
    </row>
    <row r="54" spans="30:32" ht="15" customHeight="1">
      <c r="AD54" s="2">
        <f t="shared" si="5"/>
        <v>0.5200000000000002</v>
      </c>
      <c r="AE54" s="3">
        <f t="shared" si="3"/>
        <v>0.11839999999999998</v>
      </c>
      <c r="AF54" s="4">
        <f t="shared" si="4"/>
        <v>0.036019994447528715</v>
      </c>
    </row>
    <row r="55" spans="30:32" ht="15" customHeight="1">
      <c r="AD55" s="2">
        <f t="shared" si="5"/>
        <v>0.5300000000000002</v>
      </c>
      <c r="AE55" s="3">
        <f t="shared" si="3"/>
        <v>0.11759999999999998</v>
      </c>
      <c r="AF55" s="4">
        <f t="shared" si="4"/>
        <v>0.03566847347448443</v>
      </c>
    </row>
    <row r="56" spans="30:32" ht="15" customHeight="1">
      <c r="AD56" s="2">
        <f t="shared" si="5"/>
        <v>0.5400000000000003</v>
      </c>
      <c r="AE56" s="3">
        <f t="shared" si="3"/>
        <v>0.11679999999999999</v>
      </c>
      <c r="AF56" s="4">
        <f t="shared" si="4"/>
        <v>0.035323646470884054</v>
      </c>
    </row>
    <row r="57" spans="30:32" ht="15" customHeight="1">
      <c r="AD57" s="2">
        <f t="shared" si="5"/>
        <v>0.5500000000000003</v>
      </c>
      <c r="AE57" s="3">
        <f t="shared" si="3"/>
        <v>0.11599999999999998</v>
      </c>
      <c r="AF57" s="4">
        <f t="shared" si="4"/>
        <v>0.0349857113690718</v>
      </c>
    </row>
    <row r="58" spans="30:32" ht="15" customHeight="1">
      <c r="AD58" s="2">
        <f t="shared" si="5"/>
        <v>0.5600000000000003</v>
      </c>
      <c r="AE58" s="3">
        <f t="shared" si="3"/>
        <v>0.11519999999999998</v>
      </c>
      <c r="AF58" s="4">
        <f t="shared" si="4"/>
        <v>0.03465486978766475</v>
      </c>
    </row>
    <row r="59" spans="30:32" ht="15" customHeight="1">
      <c r="AD59" s="2">
        <f t="shared" si="5"/>
        <v>0.5700000000000003</v>
      </c>
      <c r="AE59" s="3">
        <f t="shared" si="3"/>
        <v>0.11439999999999997</v>
      </c>
      <c r="AF59" s="4">
        <f t="shared" si="4"/>
        <v>0.034331326802207913</v>
      </c>
    </row>
    <row r="60" spans="30:32" ht="15" customHeight="1">
      <c r="AD60" s="2">
        <f t="shared" si="5"/>
        <v>0.5800000000000003</v>
      </c>
      <c r="AE60" s="3">
        <f t="shared" si="3"/>
        <v>0.11359999999999998</v>
      </c>
      <c r="AF60" s="4">
        <f t="shared" si="4"/>
        <v>0.03401529067934007</v>
      </c>
    </row>
    <row r="61" spans="30:32" ht="15" customHeight="1">
      <c r="AD61" s="2">
        <f t="shared" si="5"/>
        <v>0.5900000000000003</v>
      </c>
      <c r="AE61" s="3">
        <f t="shared" si="3"/>
        <v>0.11279999999999998</v>
      </c>
      <c r="AF61" s="4">
        <f t="shared" si="4"/>
        <v>0.033706972572451525</v>
      </c>
    </row>
    <row r="62" spans="30:32" ht="15" customHeight="1">
      <c r="AD62" s="2">
        <f t="shared" si="5"/>
        <v>0.6000000000000003</v>
      </c>
      <c r="AE62" s="3">
        <f t="shared" si="3"/>
        <v>0.11199999999999997</v>
      </c>
      <c r="AF62" s="4">
        <f t="shared" si="4"/>
        <v>0.03340658617698012</v>
      </c>
    </row>
    <row r="63" spans="30:32" ht="15" customHeight="1">
      <c r="AD63" s="2">
        <f t="shared" si="5"/>
        <v>0.6100000000000003</v>
      </c>
      <c r="AE63" s="3">
        <f t="shared" si="3"/>
        <v>0.11119999999999997</v>
      </c>
      <c r="AF63" s="4">
        <f t="shared" si="4"/>
        <v>0.0331143473437119</v>
      </c>
    </row>
    <row r="64" spans="30:32" ht="15" customHeight="1">
      <c r="AD64" s="2">
        <f t="shared" si="5"/>
        <v>0.6200000000000003</v>
      </c>
      <c r="AE64" s="3">
        <f t="shared" si="3"/>
        <v>0.11039999999999997</v>
      </c>
      <c r="AF64" s="4">
        <f t="shared" si="4"/>
        <v>0.03283047364873068</v>
      </c>
    </row>
    <row r="65" spans="30:32" ht="15" customHeight="1">
      <c r="AD65" s="2">
        <f t="shared" si="5"/>
        <v>0.6300000000000003</v>
      </c>
      <c r="AE65" s="3">
        <f t="shared" si="3"/>
        <v>0.10959999999999998</v>
      </c>
      <c r="AF65" s="4">
        <f t="shared" si="4"/>
        <v>0.03255518391900128</v>
      </c>
    </row>
    <row r="66" spans="30:32" ht="15" customHeight="1">
      <c r="AD66" s="2">
        <f t="shared" si="5"/>
        <v>0.6400000000000003</v>
      </c>
      <c r="AE66" s="3">
        <f aca="true" t="shared" si="6" ref="AE66:AE97">AD66*C$3+(1-AD66)*C$5</f>
        <v>0.10879999999999998</v>
      </c>
      <c r="AF66" s="4">
        <f aca="true" t="shared" si="7" ref="AF66:AF102">SQRT(AD66^2*C$4+(1-AD66)^2*C$6+2*AD66*(1-AD66)*C$7)</f>
        <v>0.0322886977129769</v>
      </c>
    </row>
    <row r="67" spans="30:32" ht="15" customHeight="1">
      <c r="AD67" s="2">
        <f aca="true" t="shared" si="8" ref="AD67:AD101">AD66+0.01*(AD$102-AD$2)</f>
        <v>0.6500000000000004</v>
      </c>
      <c r="AE67" s="3">
        <f t="shared" si="6"/>
        <v>0.10799999999999998</v>
      </c>
      <c r="AF67" s="4">
        <f t="shared" si="7"/>
        <v>0.03203123475609392</v>
      </c>
    </row>
    <row r="68" spans="30:32" ht="15" customHeight="1">
      <c r="AD68" s="2">
        <f t="shared" si="8"/>
        <v>0.6600000000000004</v>
      </c>
      <c r="AE68" s="3">
        <f t="shared" si="6"/>
        <v>0.10719999999999996</v>
      </c>
      <c r="AF68" s="4">
        <f t="shared" si="7"/>
        <v>0.03178301433155766</v>
      </c>
    </row>
    <row r="69" spans="30:32" ht="15" customHeight="1">
      <c r="AD69" s="2">
        <f t="shared" si="8"/>
        <v>0.6700000000000004</v>
      </c>
      <c r="AE69" s="3">
        <f t="shared" si="6"/>
        <v>0.10639999999999997</v>
      </c>
      <c r="AF69" s="4">
        <f t="shared" si="7"/>
        <v>0.031544254627427784</v>
      </c>
    </row>
    <row r="70" spans="30:32" ht="15" customHeight="1">
      <c r="AD70" s="2">
        <f t="shared" si="8"/>
        <v>0.6800000000000004</v>
      </c>
      <c r="AE70" s="3">
        <f t="shared" si="6"/>
        <v>0.10559999999999997</v>
      </c>
      <c r="AF70" s="4">
        <f t="shared" si="7"/>
        <v>0.031315172041679724</v>
      </c>
    </row>
    <row r="71" spans="30:32" ht="15" customHeight="1">
      <c r="AD71" s="2">
        <f t="shared" si="8"/>
        <v>0.6900000000000004</v>
      </c>
      <c r="AE71" s="3">
        <f t="shared" si="6"/>
        <v>0.10479999999999998</v>
      </c>
      <c r="AF71" s="4">
        <f t="shared" si="7"/>
        <v>0.03109598044763984</v>
      </c>
    </row>
    <row r="72" spans="30:32" ht="15" customHeight="1">
      <c r="AD72" s="2">
        <f t="shared" si="8"/>
        <v>0.7000000000000004</v>
      </c>
      <c r="AE72" s="3">
        <f t="shared" si="6"/>
        <v>0.10399999999999998</v>
      </c>
      <c r="AF72" s="4">
        <f t="shared" si="7"/>
        <v>0.030886890422960993</v>
      </c>
    </row>
    <row r="73" spans="30:32" ht="15" customHeight="1">
      <c r="AD73" s="2">
        <f t="shared" si="8"/>
        <v>0.7100000000000004</v>
      </c>
      <c r="AE73" s="3">
        <f t="shared" si="6"/>
        <v>0.10319999999999996</v>
      </c>
      <c r="AF73" s="4">
        <f t="shared" si="7"/>
        <v>0.030688108446106605</v>
      </c>
    </row>
    <row r="74" spans="30:32" ht="15" customHeight="1">
      <c r="AD74" s="2">
        <f t="shared" si="8"/>
        <v>0.7200000000000004</v>
      </c>
      <c r="AE74" s="3">
        <f t="shared" si="6"/>
        <v>0.10239999999999996</v>
      </c>
      <c r="AF74" s="4">
        <f t="shared" si="7"/>
        <v>0.030499836065133196</v>
      </c>
    </row>
    <row r="75" spans="30:32" ht="15" customHeight="1">
      <c r="AD75" s="2">
        <f t="shared" si="8"/>
        <v>0.7300000000000004</v>
      </c>
      <c r="AE75" s="3">
        <f t="shared" si="6"/>
        <v>0.10159999999999997</v>
      </c>
      <c r="AF75" s="4">
        <f t="shared" si="7"/>
        <v>0.030322269044383857</v>
      </c>
    </row>
    <row r="76" spans="30:32" ht="15" customHeight="1">
      <c r="AD76" s="2">
        <f t="shared" si="8"/>
        <v>0.7400000000000004</v>
      </c>
      <c r="AE76" s="3">
        <f t="shared" si="6"/>
        <v>0.10079999999999997</v>
      </c>
      <c r="AF76" s="4">
        <f t="shared" si="7"/>
        <v>0.030155596495509744</v>
      </c>
    </row>
    <row r="77" spans="30:32" ht="15" customHeight="1">
      <c r="AD77" s="2">
        <f t="shared" si="8"/>
        <v>0.7500000000000004</v>
      </c>
      <c r="AE77" s="3">
        <f t="shared" si="6"/>
        <v>0.09999999999999998</v>
      </c>
      <c r="AF77" s="4">
        <f t="shared" si="7"/>
        <v>0.029999999999999992</v>
      </c>
    </row>
    <row r="78" spans="30:32" ht="15" customHeight="1">
      <c r="AD78" s="2">
        <f t="shared" si="8"/>
        <v>0.7600000000000005</v>
      </c>
      <c r="AE78" s="3">
        <f t="shared" si="6"/>
        <v>0.09919999999999995</v>
      </c>
      <c r="AF78" s="4">
        <f t="shared" si="7"/>
        <v>0.02985565273109934</v>
      </c>
    </row>
    <row r="79" spans="30:32" ht="15" customHeight="1">
      <c r="AD79" s="2">
        <f t="shared" si="8"/>
        <v>0.7700000000000005</v>
      </c>
      <c r="AE79" s="3">
        <f t="shared" si="6"/>
        <v>0.09839999999999996</v>
      </c>
      <c r="AF79" s="4">
        <f t="shared" si="7"/>
        <v>0.029722718583602002</v>
      </c>
    </row>
    <row r="80" spans="30:32" ht="15" customHeight="1">
      <c r="AD80" s="2">
        <f t="shared" si="8"/>
        <v>0.7800000000000005</v>
      </c>
      <c r="AE80" s="3">
        <f t="shared" si="6"/>
        <v>0.09759999999999996</v>
      </c>
      <c r="AF80" s="4">
        <f t="shared" si="7"/>
        <v>0.029601351320505617</v>
      </c>
    </row>
    <row r="81" spans="30:32" ht="15" customHeight="1">
      <c r="AD81" s="2">
        <f t="shared" si="8"/>
        <v>0.7900000000000005</v>
      </c>
      <c r="AE81" s="3">
        <f t="shared" si="6"/>
        <v>0.09679999999999996</v>
      </c>
      <c r="AF81" s="4">
        <f t="shared" si="7"/>
        <v>0.029491693745866812</v>
      </c>
    </row>
    <row r="82" spans="30:32" ht="15" customHeight="1">
      <c r="AD82" s="2">
        <f t="shared" si="8"/>
        <v>0.8000000000000005</v>
      </c>
      <c r="AE82" s="3">
        <f t="shared" si="6"/>
        <v>0.09599999999999997</v>
      </c>
      <c r="AF82" s="4">
        <f t="shared" si="7"/>
        <v>0.02939387691339813</v>
      </c>
    </row>
    <row r="83" spans="30:32" ht="15" customHeight="1">
      <c r="AD83" s="2">
        <f t="shared" si="8"/>
        <v>0.8100000000000005</v>
      </c>
      <c r="AE83" s="3">
        <f t="shared" si="6"/>
        <v>0.09519999999999995</v>
      </c>
      <c r="AF83" s="4">
        <f t="shared" si="7"/>
        <v>0.029308019380367548</v>
      </c>
    </row>
    <row r="84" spans="30:32" ht="15" customHeight="1">
      <c r="AD84" s="2">
        <f t="shared" si="8"/>
        <v>0.8200000000000005</v>
      </c>
      <c r="AE84" s="3">
        <f t="shared" si="6"/>
        <v>0.09439999999999997</v>
      </c>
      <c r="AF84" s="4">
        <f t="shared" si="7"/>
        <v>0.029234226516191595</v>
      </c>
    </row>
    <row r="85" spans="30:32" ht="15" customHeight="1">
      <c r="AD85" s="2">
        <f t="shared" si="8"/>
        <v>0.8300000000000005</v>
      </c>
      <c r="AE85" s="3">
        <f t="shared" si="6"/>
        <v>0.09359999999999996</v>
      </c>
      <c r="AF85" s="4">
        <f t="shared" si="7"/>
        <v>0.029172589874743717</v>
      </c>
    </row>
    <row r="86" spans="30:32" ht="15" customHeight="1">
      <c r="AD86" s="2">
        <f t="shared" si="8"/>
        <v>0.8400000000000005</v>
      </c>
      <c r="AE86" s="3">
        <f t="shared" si="6"/>
        <v>0.09279999999999995</v>
      </c>
      <c r="AF86" s="4">
        <f t="shared" si="7"/>
        <v>0.02912318663882783</v>
      </c>
    </row>
    <row r="87" spans="30:32" ht="15" customHeight="1">
      <c r="AD87" s="2">
        <f t="shared" si="8"/>
        <v>0.8500000000000005</v>
      </c>
      <c r="AE87" s="3">
        <f t="shared" si="6"/>
        <v>0.09199999999999996</v>
      </c>
      <c r="AF87" s="4">
        <f t="shared" si="7"/>
        <v>0.02908607914449797</v>
      </c>
    </row>
    <row r="88" spans="30:32" ht="15" customHeight="1">
      <c r="AD88" s="2">
        <f t="shared" si="8"/>
        <v>0.8600000000000005</v>
      </c>
      <c r="AE88" s="3">
        <f t="shared" si="6"/>
        <v>0.09119999999999995</v>
      </c>
      <c r="AF88" s="4">
        <f t="shared" si="7"/>
        <v>0.0290613144919496</v>
      </c>
    </row>
    <row r="89" spans="30:32" ht="15" customHeight="1">
      <c r="AD89" s="2">
        <f t="shared" si="8"/>
        <v>0.8700000000000006</v>
      </c>
      <c r="AE89" s="3">
        <f t="shared" si="6"/>
        <v>0.09039999999999997</v>
      </c>
      <c r="AF89" s="4">
        <f t="shared" si="7"/>
        <v>0.02904892424858449</v>
      </c>
    </row>
    <row r="90" spans="30:32" ht="15" customHeight="1">
      <c r="AD90" s="2">
        <f t="shared" si="8"/>
        <v>0.8800000000000006</v>
      </c>
      <c r="AE90" s="3">
        <f t="shared" si="6"/>
        <v>0.08959999999999996</v>
      </c>
      <c r="AF90" s="4">
        <f t="shared" si="7"/>
        <v>0.02904892424858449</v>
      </c>
    </row>
    <row r="91" spans="30:32" ht="15" customHeight="1">
      <c r="AD91" s="2">
        <f t="shared" si="8"/>
        <v>0.8900000000000006</v>
      </c>
      <c r="AE91" s="3">
        <f t="shared" si="6"/>
        <v>0.08879999999999995</v>
      </c>
      <c r="AF91" s="4">
        <f t="shared" si="7"/>
        <v>0.029061314491949604</v>
      </c>
    </row>
    <row r="92" spans="30:32" ht="15" customHeight="1">
      <c r="AD92" s="2">
        <f t="shared" si="8"/>
        <v>0.9000000000000006</v>
      </c>
      <c r="AE92" s="3">
        <f t="shared" si="6"/>
        <v>0.08799999999999995</v>
      </c>
      <c r="AF92" s="4">
        <f t="shared" si="7"/>
        <v>0.029086079144497977</v>
      </c>
    </row>
    <row r="93" spans="30:32" ht="15" customHeight="1">
      <c r="AD93" s="2">
        <f t="shared" si="8"/>
        <v>0.9100000000000006</v>
      </c>
      <c r="AE93" s="3">
        <f t="shared" si="6"/>
        <v>0.08719999999999994</v>
      </c>
      <c r="AF93" s="4">
        <f t="shared" si="7"/>
        <v>0.029123186638827837</v>
      </c>
    </row>
    <row r="94" spans="30:32" ht="15" customHeight="1">
      <c r="AD94" s="2">
        <f t="shared" si="8"/>
        <v>0.9200000000000006</v>
      </c>
      <c r="AE94" s="3">
        <f t="shared" si="6"/>
        <v>0.08639999999999996</v>
      </c>
      <c r="AF94" s="4">
        <f t="shared" si="7"/>
        <v>0.029172589874743724</v>
      </c>
    </row>
    <row r="95" spans="30:32" ht="15" customHeight="1">
      <c r="AD95" s="2">
        <f t="shared" si="8"/>
        <v>0.9300000000000006</v>
      </c>
      <c r="AE95" s="3">
        <f t="shared" si="6"/>
        <v>0.08559999999999995</v>
      </c>
      <c r="AF95" s="4">
        <f t="shared" si="7"/>
        <v>0.029234226516191602</v>
      </c>
    </row>
    <row r="96" spans="30:32" ht="15" customHeight="1">
      <c r="AD96" s="2">
        <f t="shared" si="8"/>
        <v>0.9400000000000006</v>
      </c>
      <c r="AE96" s="3">
        <f t="shared" si="6"/>
        <v>0.08479999999999994</v>
      </c>
      <c r="AF96" s="4">
        <f t="shared" si="7"/>
        <v>0.029308019380367555</v>
      </c>
    </row>
    <row r="97" spans="30:32" ht="15" customHeight="1">
      <c r="AD97" s="2">
        <f t="shared" si="8"/>
        <v>0.9500000000000006</v>
      </c>
      <c r="AE97" s="3">
        <f t="shared" si="6"/>
        <v>0.08399999999999995</v>
      </c>
      <c r="AF97" s="4">
        <f t="shared" si="7"/>
        <v>0.02939387691339814</v>
      </c>
    </row>
    <row r="98" spans="30:32" ht="15" customHeight="1">
      <c r="AD98" s="2">
        <f t="shared" si="8"/>
        <v>0.9600000000000006</v>
      </c>
      <c r="AE98" s="3">
        <f>AD98*C$3+(1-AD98)*C$5</f>
        <v>0.08319999999999994</v>
      </c>
      <c r="AF98" s="4">
        <f t="shared" si="7"/>
        <v>0.029491693745866823</v>
      </c>
    </row>
    <row r="99" spans="30:32" ht="15" customHeight="1">
      <c r="AD99" s="2">
        <f t="shared" si="8"/>
        <v>0.9700000000000006</v>
      </c>
      <c r="AE99" s="3">
        <f>AD99*C$3+(1-AD99)*C$5</f>
        <v>0.08239999999999996</v>
      </c>
      <c r="AF99" s="4">
        <f t="shared" si="7"/>
        <v>0.02960135132050563</v>
      </c>
    </row>
    <row r="100" spans="30:32" ht="15" customHeight="1">
      <c r="AD100" s="2">
        <f t="shared" si="8"/>
        <v>0.9800000000000006</v>
      </c>
      <c r="AE100" s="3">
        <f>AD100*C$3+(1-AD100)*C$5</f>
        <v>0.08159999999999995</v>
      </c>
      <c r="AF100" s="4">
        <f t="shared" si="7"/>
        <v>0.029722718583602013</v>
      </c>
    </row>
    <row r="101" spans="30:32" ht="15" customHeight="1">
      <c r="AD101" s="2">
        <f t="shared" si="8"/>
        <v>0.9900000000000007</v>
      </c>
      <c r="AE101" s="3">
        <f>AD101*C$3+(1-AD101)*C$5</f>
        <v>0.08079999999999994</v>
      </c>
      <c r="AF101" s="4">
        <f t="shared" si="7"/>
        <v>0.029855652731099358</v>
      </c>
    </row>
    <row r="102" spans="30:32" ht="15" customHeight="1">
      <c r="AD102" s="2">
        <f>1-$AD$2</f>
        <v>1</v>
      </c>
      <c r="AE102" s="3">
        <f>AD102*C$3+(1-AD102)*C$5</f>
        <v>0.08</v>
      </c>
      <c r="AF102" s="4">
        <f t="shared" si="7"/>
        <v>0.03</v>
      </c>
    </row>
  </sheetData>
  <mergeCells count="4">
    <mergeCell ref="N2:O2"/>
    <mergeCell ref="B1:C1"/>
    <mergeCell ref="K2:L2"/>
    <mergeCell ref="H2:I2"/>
  </mergeCells>
  <printOptions/>
  <pageMargins left="0.75" right="0.75" top="1" bottom="1" header="0.5" footer="0.5"/>
  <pageSetup fitToHeight="1" fitToWidth="1" orientation="landscape" scale="83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A Saraniti</dc:creator>
  <cp:keywords/>
  <dc:description/>
  <cp:lastModifiedBy>William H. Sandholm</cp:lastModifiedBy>
  <cp:lastPrinted>2005-12-20T16:20:01Z</cp:lastPrinted>
  <dcterms:created xsi:type="dcterms:W3CDTF">2004-10-30T21:38:15Z</dcterms:created>
  <dcterms:modified xsi:type="dcterms:W3CDTF">2005-12-14T22:58:16Z</dcterms:modified>
  <cp:category/>
  <cp:version/>
  <cp:contentType/>
  <cp:contentStatus/>
</cp:coreProperties>
</file>