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645" windowWidth="19275" windowHeight="12120" activeTab="5"/>
  </bookViews>
  <sheets>
    <sheet name="Binomial" sheetId="1" r:id="rId1"/>
    <sheet name="Poisson" sheetId="2" r:id="rId2"/>
    <sheet name="Uniform" sheetId="3" r:id="rId3"/>
    <sheet name="Exponential" sheetId="4" r:id="rId4"/>
    <sheet name="Standard Normal" sheetId="5" r:id="rId5"/>
    <sheet name="Normal" sheetId="6" r:id="rId6"/>
    <sheet name="Chi-Squared" sheetId="7" r:id="rId7"/>
    <sheet name="t" sheetId="8" r:id="rId8"/>
    <sheet name="F" sheetId="9" r:id="rId9"/>
  </sheets>
  <definedNames>
    <definedName name="binomialgraphx">OFFSET('Binomial'!$X$3,MAX(0,'Binomial'!$B$8-4*SQRT('Binomial'!$B$9)),):OFFSET('Binomial'!$X$2,IF('Binomial'!$B$4&lt;=10,'Binomial'!$B$4+1,MIN('Binomial'!$B$4,'Binomial'!$B$8+4*SQRT('Binomial'!$B$9))),)</definedName>
    <definedName name="binomialgraphy">OFFSET('Binomial'!$Y$3,MAX(0,'Binomial'!$B$8-4*SQRT('Binomial'!$B$9)),):OFFSET('Binomial'!$Y$2,IF('Binomial'!$B$4&lt;=10,'Binomial'!$B$4+1,MIN('Binomial'!$B$4+1,1+'Binomial'!$B$8+4*SQRT('Binomial'!$B$9))),)</definedName>
    <definedName name="poissongraphx">OFFSET('Poisson'!$X$3,MAX(0,'Poisson'!$B$4-4*SQRT('Poisson'!$B$8)),):OFFSET('Poisson'!$X$2,'Poisson'!$B$4+4*SQRT('Poisson'!$B$8),)</definedName>
    <definedName name="poissongraphy">OFFSET('Poisson'!$Y$3,MAX(0,'Poisson'!$B$4-4*SQRT('Poisson'!$B$8)),):OFFSET('Poisson'!$Y$2,2+'Poisson'!$B$4+4*SQRT('Poisson'!$B$8),)</definedName>
  </definedNames>
  <calcPr fullCalcOnLoad="1"/>
</workbook>
</file>

<file path=xl/comments1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x1 &lt; x2 or else the last probability below will be negative!!
</t>
        </r>
      </text>
    </comment>
  </commentList>
</comments>
</file>

<file path=xl/comments2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x1 &lt; x2 or else the last probability below will be negative!!
</t>
        </r>
      </text>
    </comment>
    <comment ref="B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You can enter any positive value here.  Numbers greater than about 75 make the graph look ugly but the probabilities will still be correct.
</t>
        </r>
      </text>
    </comment>
  </commentList>
</comments>
</file>

<file path=xl/comments3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x1 &lt; x2 or else the last probability below will be negative!!
</t>
        </r>
      </text>
    </comment>
  </commentList>
</comments>
</file>

<file path=xl/comments4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x1 &lt; x2 or else the last probability below will be negative!!
</t>
        </r>
      </text>
    </comment>
  </commentList>
</comments>
</file>

<file path=xl/comments5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z1 &lt; z2 or else the last probability will be negative!!</t>
        </r>
      </text>
    </comment>
    <comment ref="H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since these are probabilities, they need to be between zero and one.</t>
        </r>
      </text>
    </comment>
  </commentList>
</comments>
</file>

<file path=xl/comments6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x1 &lt; x2 or else the last probability below will be negative!!
</t>
        </r>
      </text>
    </comment>
  </commentList>
</comments>
</file>

<file path=xl/comments7.xml><?xml version="1.0" encoding="utf-8"?>
<comments xmlns="http://schemas.openxmlformats.org/spreadsheetml/2006/main">
  <authors>
    <author>Brett A Saraniti</author>
  </authors>
  <commentList>
    <comment ref="H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since these are probabilities, they need to be between zero and one.</t>
        </r>
      </text>
    </comment>
  </commentList>
</comments>
</file>

<file path=xl/comments8.xml><?xml version="1.0" encoding="utf-8"?>
<comments xmlns="http://schemas.openxmlformats.org/spreadsheetml/2006/main">
  <authors>
    <author>Brett A Saraniti</author>
  </authors>
  <commentList>
    <comment ref="E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make sure z1 &lt; z2 or else the last probability will be negative!!</t>
        </r>
      </text>
    </comment>
    <comment ref="H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since these are probabilities, they need to be between zero and one.</t>
        </r>
      </text>
    </comment>
  </commentList>
</comments>
</file>

<file path=xl/comments9.xml><?xml version="1.0" encoding="utf-8"?>
<comments xmlns="http://schemas.openxmlformats.org/spreadsheetml/2006/main">
  <authors>
    <author>Brett A Saraniti</author>
  </authors>
  <commentList>
    <comment ref="H4" authorId="0">
      <text>
        <r>
          <rPr>
            <b/>
            <sz val="8"/>
            <rFont val="Tahoma"/>
            <family val="0"/>
          </rPr>
          <t>Brett A Saraniti:</t>
        </r>
        <r>
          <rPr>
            <sz val="8"/>
            <rFont val="Tahoma"/>
            <family val="0"/>
          </rPr>
          <t xml:space="preserve">
since these are probabilities, they need to be between zero and one.</t>
        </r>
      </text>
    </comment>
  </commentList>
</comments>
</file>

<file path=xl/sharedStrings.xml><?xml version="1.0" encoding="utf-8"?>
<sst xmlns="http://schemas.openxmlformats.org/spreadsheetml/2006/main" count="184" uniqueCount="52">
  <si>
    <t>The Normal Distribution</t>
  </si>
  <si>
    <t>Mean</t>
  </si>
  <si>
    <t>Inputs</t>
  </si>
  <si>
    <t xml:space="preserve"> </t>
  </si>
  <si>
    <t>z</t>
  </si>
  <si>
    <t>pdf</t>
  </si>
  <si>
    <t>Variance</t>
  </si>
  <si>
    <t>x</t>
  </si>
  <si>
    <t>step</t>
  </si>
  <si>
    <t>The Exponential Distribution</t>
  </si>
  <si>
    <t>The Uniform Distribution</t>
  </si>
  <si>
    <t>P(X=x)</t>
  </si>
  <si>
    <t>The Binomial Distribution</t>
  </si>
  <si>
    <t>n</t>
  </si>
  <si>
    <t>p</t>
  </si>
  <si>
    <r>
      <t xml:space="preserve">P(Z </t>
    </r>
    <r>
      <rPr>
        <b/>
        <sz val="10"/>
        <rFont val="Arial"/>
        <family val="2"/>
      </rPr>
      <t xml:space="preserve">≤ </t>
    </r>
    <r>
      <rPr>
        <b/>
        <sz val="10"/>
        <rFont val="Palatino Linotype"/>
        <family val="1"/>
      </rPr>
      <t>a) =</t>
    </r>
  </si>
  <si>
    <t>P(Z ≥ b) =</t>
  </si>
  <si>
    <t>a =</t>
  </si>
  <si>
    <t>b =</t>
  </si>
  <si>
    <r>
      <t xml:space="preserve">P(X </t>
    </r>
    <r>
      <rPr>
        <b/>
        <sz val="10"/>
        <rFont val="Arial"/>
        <family val="2"/>
      </rPr>
      <t>≤</t>
    </r>
    <r>
      <rPr>
        <b/>
        <sz val="10"/>
        <rFont val="Palatino Linotype"/>
        <family val="1"/>
      </rPr>
      <t xml:space="preserve"> a) =</t>
    </r>
  </si>
  <si>
    <r>
      <t xml:space="preserve">P(X </t>
    </r>
    <r>
      <rPr>
        <b/>
        <sz val="10"/>
        <rFont val="Arial"/>
        <family val="2"/>
      </rPr>
      <t>≥</t>
    </r>
    <r>
      <rPr>
        <b/>
        <sz val="10"/>
        <rFont val="Palatino Linotype"/>
        <family val="1"/>
      </rPr>
      <t xml:space="preserve"> b) =</t>
    </r>
  </si>
  <si>
    <t>P(X = a) =</t>
  </si>
  <si>
    <t>The Standard Normal Distribution</t>
  </si>
  <si>
    <r>
      <t>P(a</t>
    </r>
    <r>
      <rPr>
        <b/>
        <vertAlign val="subscript"/>
        <sz val="10"/>
        <rFont val="Palatino Linotype"/>
        <family val="1"/>
      </rPr>
      <t xml:space="preserve"> </t>
    </r>
    <r>
      <rPr>
        <b/>
        <sz val="10"/>
        <rFont val="Palatino Linotype"/>
        <family val="1"/>
      </rPr>
      <t>≤ X ≤ b) =</t>
    </r>
  </si>
  <si>
    <r>
      <t>P(a</t>
    </r>
    <r>
      <rPr>
        <b/>
        <vertAlign val="subscript"/>
        <sz val="10"/>
        <rFont val="Palatino Linotype"/>
        <family val="1"/>
      </rPr>
      <t xml:space="preserve"> </t>
    </r>
    <r>
      <rPr>
        <b/>
        <sz val="10"/>
        <rFont val="Palatino Linotype"/>
        <family val="1"/>
      </rPr>
      <t>≤ Z ≤ b) =</t>
    </r>
  </si>
  <si>
    <t>The Poisson Distribution</t>
  </si>
  <si>
    <t>P(N = a) =</t>
  </si>
  <si>
    <r>
      <t xml:space="preserve">P(N </t>
    </r>
    <r>
      <rPr>
        <b/>
        <sz val="10"/>
        <rFont val="Arial"/>
        <family val="2"/>
      </rPr>
      <t>≤</t>
    </r>
    <r>
      <rPr>
        <b/>
        <sz val="10"/>
        <rFont val="Palatino Linotype"/>
        <family val="1"/>
      </rPr>
      <t xml:space="preserve"> a) =</t>
    </r>
  </si>
  <si>
    <r>
      <t xml:space="preserve">P(N </t>
    </r>
    <r>
      <rPr>
        <b/>
        <sz val="10"/>
        <rFont val="Arial"/>
        <family val="2"/>
      </rPr>
      <t>≥</t>
    </r>
    <r>
      <rPr>
        <b/>
        <sz val="10"/>
        <rFont val="Palatino Linotype"/>
        <family val="1"/>
      </rPr>
      <t xml:space="preserve"> b) =</t>
    </r>
  </si>
  <si>
    <r>
      <t>P(a</t>
    </r>
    <r>
      <rPr>
        <b/>
        <vertAlign val="subscript"/>
        <sz val="10"/>
        <rFont val="Palatino Linotype"/>
        <family val="1"/>
      </rPr>
      <t xml:space="preserve"> </t>
    </r>
    <r>
      <rPr>
        <b/>
        <sz val="10"/>
        <rFont val="Palatino Linotype"/>
        <family val="1"/>
      </rPr>
      <t xml:space="preserve">≤ N ≤ b) =          </t>
    </r>
  </si>
  <si>
    <r>
      <t xml:space="preserve">P(X </t>
    </r>
    <r>
      <rPr>
        <b/>
        <sz val="10"/>
        <rFont val="Arial"/>
        <family val="2"/>
      </rPr>
      <t>=</t>
    </r>
    <r>
      <rPr>
        <b/>
        <sz val="10"/>
        <rFont val="Palatino Linotype"/>
        <family val="1"/>
      </rPr>
      <t xml:space="preserve"> b) =</t>
    </r>
  </si>
  <si>
    <t>P(N = b) =</t>
  </si>
  <si>
    <t>P(X ≥ b) =</t>
  </si>
  <si>
    <t>The t-distribution</t>
  </si>
  <si>
    <r>
      <t xml:space="preserve">P(T </t>
    </r>
    <r>
      <rPr>
        <b/>
        <sz val="10"/>
        <rFont val="Arial"/>
        <family val="2"/>
      </rPr>
      <t xml:space="preserve">≤ </t>
    </r>
    <r>
      <rPr>
        <b/>
        <sz val="10"/>
        <rFont val="Palatino Linotype"/>
        <family val="1"/>
      </rPr>
      <t>a) =</t>
    </r>
  </si>
  <si>
    <t>P(T ≥ b) =</t>
  </si>
  <si>
    <r>
      <t>P(a</t>
    </r>
    <r>
      <rPr>
        <b/>
        <vertAlign val="subscript"/>
        <sz val="10"/>
        <rFont val="Palatino Linotype"/>
        <family val="1"/>
      </rPr>
      <t xml:space="preserve"> </t>
    </r>
    <r>
      <rPr>
        <b/>
        <sz val="10"/>
        <rFont val="Palatino Linotype"/>
        <family val="1"/>
      </rPr>
      <t>≤ T ≤ b) =</t>
    </r>
  </si>
  <si>
    <t>t</t>
  </si>
  <si>
    <t>The F-distribution</t>
  </si>
  <si>
    <t>Degrees of Freedom</t>
  </si>
  <si>
    <t>numerator</t>
  </si>
  <si>
    <r>
      <t xml:space="preserve">P(F </t>
    </r>
    <r>
      <rPr>
        <b/>
        <sz val="10"/>
        <rFont val="Arial"/>
        <family val="2"/>
      </rPr>
      <t xml:space="preserve">≤ </t>
    </r>
    <r>
      <rPr>
        <b/>
        <sz val="10"/>
        <rFont val="Palatino Linotype"/>
        <family val="1"/>
      </rPr>
      <t>a) =</t>
    </r>
  </si>
  <si>
    <t>P(F ≥ b) =</t>
  </si>
  <si>
    <r>
      <t>P(a</t>
    </r>
    <r>
      <rPr>
        <b/>
        <vertAlign val="subscript"/>
        <sz val="10"/>
        <rFont val="Palatino Linotype"/>
        <family val="1"/>
      </rPr>
      <t xml:space="preserve"> </t>
    </r>
    <r>
      <rPr>
        <b/>
        <sz val="10"/>
        <rFont val="Palatino Linotype"/>
        <family val="1"/>
      </rPr>
      <t>≤ F ≤ b) =</t>
    </r>
  </si>
  <si>
    <t>F</t>
  </si>
  <si>
    <t>The Chi-Squared distribution</t>
  </si>
  <si>
    <r>
      <t xml:space="preserve">P(X </t>
    </r>
    <r>
      <rPr>
        <b/>
        <sz val="10"/>
        <rFont val="Arial"/>
        <family val="2"/>
      </rPr>
      <t xml:space="preserve">≤ </t>
    </r>
    <r>
      <rPr>
        <b/>
        <sz val="10"/>
        <rFont val="Palatino Linotype"/>
        <family val="1"/>
      </rPr>
      <t>a) =</t>
    </r>
  </si>
  <si>
    <t>X</t>
  </si>
  <si>
    <t>denominator</t>
  </si>
  <si>
    <t>l</t>
  </si>
  <si>
    <t>h</t>
  </si>
  <si>
    <t>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</si>
</sst>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.00"/>
    <numFmt numFmtId="168" formatCode=".0"/>
    <numFmt numFmtId="169" formatCode=".000"/>
  </numFmts>
  <fonts count="49">
    <font>
      <sz val="10"/>
      <name val="Palatino Linotype"/>
      <family val="1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Palatino Linotype"/>
      <family val="1"/>
    </font>
    <font>
      <b/>
      <vertAlign val="subscript"/>
      <sz val="10"/>
      <name val="Palatino Linotype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Palatino Linotype"/>
      <family val="1"/>
    </font>
    <font>
      <u val="single"/>
      <sz val="12.5"/>
      <color indexed="12"/>
      <name val="Palatino Linotype"/>
      <family val="1"/>
    </font>
    <font>
      <u val="single"/>
      <sz val="12.5"/>
      <color indexed="36"/>
      <name val="Palatino Linotyp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 Linotyp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4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34" borderId="0" xfId="0" applyNumberFormat="1" applyFill="1" applyAlignment="1">
      <alignment/>
    </xf>
    <xf numFmtId="165" fontId="0" fillId="34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34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166" fontId="4" fillId="0" borderId="10" xfId="0" applyNumberFormat="1" applyFont="1" applyBorder="1" applyAlignment="1">
      <alignment horizontal="center"/>
    </xf>
    <xf numFmtId="166" fontId="0" fillId="33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 vertical="center"/>
    </xf>
    <xf numFmtId="164" fontId="0" fillId="34" borderId="0" xfId="0" applyNumberFormat="1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wrapText="1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33" borderId="0" xfId="0" applyNumberForma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5"/>
          <c:w val="0.952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[0]!binomialgraphx</c:f>
              <c:numCache/>
            </c:numRef>
          </c:cat>
          <c:val>
            <c:numRef>
              <c:f>[0]!binomialgraphy</c:f>
              <c:numCache/>
            </c:numRef>
          </c:val>
        </c:ser>
        <c:gapWidth val="0"/>
        <c:axId val="37660314"/>
        <c:axId val="3398507"/>
      </c:barChart>
      <c:catAx>
        <c:axId val="376603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5"/>
          <c:w val="0.951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[0]!poissongraphx</c:f>
              <c:numCache/>
            </c:numRef>
          </c:cat>
          <c:val>
            <c:numRef>
              <c:f>[0]!poissongraphy</c:f>
              <c:numCache/>
            </c:numRef>
          </c:val>
        </c:ser>
        <c:gapWidth val="0"/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 val="autoZero"/>
        <c:auto val="1"/>
        <c:lblOffset val="100"/>
        <c:tickLblSkip val="2"/>
        <c:noMultiLvlLbl val="0"/>
      </c:catAx>
      <c:valAx>
        <c:axId val="8225965"/>
        <c:scaling>
          <c:orientation val="minMax"/>
        </c:scaling>
        <c:axPos val="l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275"/>
          <c:w val="0.9505"/>
          <c:h val="0.914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Uniform!$Y$3:$Y$103</c:f>
              <c:numCache/>
            </c:numRef>
          </c:cat>
          <c:val>
            <c:numRef>
              <c:f>Uniform!$Z$3:$Z$103</c:f>
              <c:numCache/>
            </c:numRef>
          </c:val>
        </c:ser>
        <c:axId val="6924822"/>
        <c:axId val="62323399"/>
      </c:areaChart>
      <c:catAx>
        <c:axId val="6924822"/>
        <c:scaling>
          <c:orientation val="minMax"/>
        </c:scaling>
        <c:axPos val="b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 val="autoZero"/>
        <c:auto val="1"/>
        <c:lblOffset val="100"/>
        <c:tickLblSkip val="10"/>
        <c:tickMarkSkip val="10"/>
        <c:noMultiLvlLbl val="0"/>
      </c:catAx>
      <c:valAx>
        <c:axId val="62323399"/>
        <c:scaling>
          <c:orientation val="minMax"/>
        </c:scaling>
        <c:axPos val="l"/>
        <c:delete val="0"/>
        <c:numFmt formatCode="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275"/>
          <c:w val="0.9505"/>
          <c:h val="0.914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Exponential!$Y$3:$Y$102</c:f>
              <c:numCache/>
            </c:numRef>
          </c:cat>
          <c:val>
            <c:numRef>
              <c:f>Exponential!$Z$3:$Z$102</c:f>
              <c:numCache/>
            </c:numRef>
          </c:val>
        </c:ser>
        <c:axId val="24039680"/>
        <c:axId val="15030529"/>
      </c:areaChart>
      <c:catAx>
        <c:axId val="24039680"/>
        <c:scaling>
          <c:orientation val="minMax"/>
        </c:scaling>
        <c:axPos val="b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 val="autoZero"/>
        <c:auto val="1"/>
        <c:lblOffset val="100"/>
        <c:tickLblSkip val="10"/>
        <c:tickMarkSkip val="10"/>
        <c:noMultiLvlLbl val="0"/>
      </c:catAx>
      <c:valAx>
        <c:axId val="15030529"/>
        <c:scaling>
          <c:orientation val="minMax"/>
        </c:scaling>
        <c:axPos val="l"/>
        <c:delete val="0"/>
        <c:numFmt formatCode="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725"/>
          <c:w val="0.95025"/>
          <c:h val="0.905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'Standard Normal'!$AB$3:$AB$83</c:f>
              <c:numCache/>
            </c:numRef>
          </c:cat>
          <c:val>
            <c:numRef>
              <c:f>'Standard Normal'!$AC$3:$AC$83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'Standard Normal'!$E$4</c:f>
              <c:numCache/>
            </c:numRef>
          </c:val>
        </c:ser>
        <c:axId val="1057034"/>
        <c:axId val="9513307"/>
      </c:area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 val="autoZero"/>
        <c:auto val="1"/>
        <c:lblOffset val="100"/>
        <c:tickLblSkip val="10"/>
        <c:tickMarkSkip val="10"/>
        <c:noMultiLvlLbl val="0"/>
      </c:catAx>
      <c:valAx>
        <c:axId val="9513307"/>
        <c:scaling>
          <c:orientation val="minMax"/>
          <c:max val="0.5"/>
          <c:min val="0"/>
        </c:scaling>
        <c:axPos val="l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3"/>
          <c:w val="0.94925"/>
          <c:h val="0.914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Normal!$Y$3:$Y$83</c:f>
              <c:numCache/>
            </c:numRef>
          </c:cat>
          <c:val>
            <c:numRef>
              <c:f>Normal!$Z$3:$Z$83</c:f>
              <c:numCache/>
            </c:numRef>
          </c:val>
        </c:ser>
        <c:axId val="18510900"/>
        <c:axId val="32380373"/>
      </c:areaChart>
      <c:catAx>
        <c:axId val="185109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 val="autoZero"/>
        <c:auto val="1"/>
        <c:lblOffset val="100"/>
        <c:tickLblSkip val="10"/>
        <c:tickMarkSkip val="10"/>
        <c:noMultiLvlLbl val="0"/>
      </c:catAx>
      <c:valAx>
        <c:axId val="32380373"/>
        <c:scaling>
          <c:orientation val="minMax"/>
        </c:scaling>
        <c:axPos val="l"/>
        <c:delete val="0"/>
        <c:numFmt formatCode="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725"/>
          <c:w val="0.95575"/>
          <c:h val="0.905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'Chi-Squared'!$X$2:$X$62</c:f>
              <c:numCache/>
            </c:numRef>
          </c:cat>
          <c:val>
            <c:numRef>
              <c:f>'Chi-Squared'!$Y$3:$Y$62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'Chi-Squared'!$X$2:$X$62</c:f>
              <c:numCache/>
            </c:numRef>
          </c:cat>
          <c:val>
            <c:numRef>
              <c:f>'Standard Normal'!$E$4</c:f>
              <c:numCache>
                <c:ptCount val="1"/>
                <c:pt idx="0">
                  <c:v>-1</c:v>
                </c:pt>
              </c:numCache>
            </c:numRef>
          </c:val>
        </c:ser>
        <c:axId val="22987902"/>
        <c:axId val="5564527"/>
      </c:area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 val="autoZero"/>
        <c:auto val="1"/>
        <c:lblOffset val="100"/>
        <c:tickLblSkip val="10"/>
        <c:tickMarkSkip val="10"/>
        <c:noMultiLvlLbl val="0"/>
      </c:catAx>
      <c:valAx>
        <c:axId val="5564527"/>
        <c:scaling>
          <c:orientation val="minMax"/>
          <c:min val="0"/>
        </c:scaling>
        <c:axPos val="l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725"/>
          <c:w val="0.95225"/>
          <c:h val="0.905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t!$X$3:$X$83</c:f>
              <c:numCache/>
            </c:numRef>
          </c:cat>
          <c:val>
            <c:numRef>
              <c:f>t!$Y$3:$Y$83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t!$X$3:$X$83</c:f>
              <c:numCache/>
            </c:numRef>
          </c:cat>
          <c:val>
            <c:numRef>
              <c:f>'Standard Normal'!$E$4</c:f>
              <c:numCache>
                <c:ptCount val="1"/>
                <c:pt idx="0">
                  <c:v>-1</c:v>
                </c:pt>
              </c:numCache>
            </c:numRef>
          </c:val>
        </c:ser>
        <c:axId val="50080744"/>
        <c:axId val="48073513"/>
      </c:area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 val="autoZero"/>
        <c:auto val="1"/>
        <c:lblOffset val="100"/>
        <c:tickLblSkip val="10"/>
        <c:tickMarkSkip val="10"/>
        <c:noMultiLvlLbl val="0"/>
      </c:catAx>
      <c:valAx>
        <c:axId val="48073513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08074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725"/>
          <c:w val="0.95025"/>
          <c:h val="0.905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F!$X$2:$X$82</c:f>
              <c:numCache/>
            </c:numRef>
          </c:cat>
          <c:val>
            <c:numRef>
              <c:f>F!$Y$3:$Y$82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F!$X$2:$X$82</c:f>
              <c:numCache/>
            </c:numRef>
          </c:cat>
          <c:val>
            <c:numRef>
              <c:f>'Standard Normal'!$E$4</c:f>
              <c:numCache>
                <c:ptCount val="1"/>
                <c:pt idx="0">
                  <c:v>-1</c:v>
                </c:pt>
              </c:numCache>
            </c:numRef>
          </c:val>
        </c:ser>
        <c:axId val="30008434"/>
        <c:axId val="1640451"/>
      </c:area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 val="autoZero"/>
        <c:auto val="1"/>
        <c:lblOffset val="100"/>
        <c:tickLblSkip val="10"/>
        <c:tickMarkSkip val="10"/>
        <c:noMultiLvlLbl val="0"/>
      </c:catAx>
      <c:valAx>
        <c:axId val="1640451"/>
        <c:scaling>
          <c:orientation val="minMax"/>
          <c:min val="0"/>
        </c:scaling>
        <c:axPos val="l"/>
        <c:delete val="0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84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371475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2457450"/>
        <a:ext cx="40671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104775</xdr:rowOff>
    </xdr:from>
    <xdr:to>
      <xdr:col>7</xdr:col>
      <xdr:colOff>123825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61950" y="2390775"/>
        <a:ext cx="40386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142875</xdr:rowOff>
    </xdr:from>
    <xdr:to>
      <xdr:col>6</xdr:col>
      <xdr:colOff>676275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400050" y="2095500"/>
        <a:ext cx="39433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142875</xdr:rowOff>
    </xdr:from>
    <xdr:to>
      <xdr:col>7</xdr:col>
      <xdr:colOff>66675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504825" y="2095500"/>
        <a:ext cx="39433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</xdr:row>
      <xdr:rowOff>133350</xdr:rowOff>
    </xdr:from>
    <xdr:to>
      <xdr:col>6</xdr:col>
      <xdr:colOff>752475</xdr:colOff>
      <xdr:row>21</xdr:row>
      <xdr:rowOff>133350</xdr:rowOff>
    </xdr:to>
    <xdr:graphicFrame>
      <xdr:nvGraphicFramePr>
        <xdr:cNvPr id="1" name="Chart 10"/>
        <xdr:cNvGraphicFramePr/>
      </xdr:nvGraphicFramePr>
      <xdr:xfrm>
        <a:off x="495300" y="2085975"/>
        <a:ext cx="39243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</xdr:row>
      <xdr:rowOff>104775</xdr:rowOff>
    </xdr:from>
    <xdr:to>
      <xdr:col>7</xdr:col>
      <xdr:colOff>38100</xdr:colOff>
      <xdr:row>22</xdr:row>
      <xdr:rowOff>114300</xdr:rowOff>
    </xdr:to>
    <xdr:graphicFrame>
      <xdr:nvGraphicFramePr>
        <xdr:cNvPr id="1" name="Chart 7"/>
        <xdr:cNvGraphicFramePr/>
      </xdr:nvGraphicFramePr>
      <xdr:xfrm>
        <a:off x="495300" y="2057400"/>
        <a:ext cx="38481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10</xdr:row>
      <xdr:rowOff>76200</xdr:rowOff>
    </xdr:from>
    <xdr:to>
      <xdr:col>6</xdr:col>
      <xdr:colOff>466725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38150" y="2019300"/>
        <a:ext cx="4381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10</xdr:row>
      <xdr:rowOff>171450</xdr:rowOff>
    </xdr:from>
    <xdr:to>
      <xdr:col>6</xdr:col>
      <xdr:colOff>495300</xdr:colOff>
      <xdr:row>21</xdr:row>
      <xdr:rowOff>171450</xdr:rowOff>
    </xdr:to>
    <xdr:graphicFrame>
      <xdr:nvGraphicFramePr>
        <xdr:cNvPr id="1" name="Chart 3"/>
        <xdr:cNvGraphicFramePr/>
      </xdr:nvGraphicFramePr>
      <xdr:xfrm>
        <a:off x="523875" y="2114550"/>
        <a:ext cx="40767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11</xdr:row>
      <xdr:rowOff>76200</xdr:rowOff>
    </xdr:from>
    <xdr:to>
      <xdr:col>6</xdr:col>
      <xdr:colOff>276225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28650" y="2209800"/>
        <a:ext cx="39243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3"/>
  <sheetViews>
    <sheetView zoomScale="125" zoomScaleNormal="125" zoomScalePageLayoutView="0" workbookViewId="0" topLeftCell="A1">
      <selection activeCell="H4" sqref="H4"/>
    </sheetView>
  </sheetViews>
  <sheetFormatPr defaultColWidth="8.7109375" defaultRowHeight="15"/>
  <cols>
    <col min="1" max="1" width="9.140625" style="3" customWidth="1"/>
    <col min="2" max="2" width="9.140625" style="1" customWidth="1"/>
    <col min="3" max="3" width="8.421875" style="0" customWidth="1"/>
    <col min="4" max="4" width="9.28125" style="0" customWidth="1"/>
    <col min="5" max="5" width="10.7109375" style="1" customWidth="1"/>
    <col min="6" max="6" width="8.7109375" style="0" customWidth="1"/>
    <col min="7" max="7" width="10.28125" style="0" customWidth="1"/>
    <col min="8" max="16" width="8.7109375" style="0" customWidth="1"/>
    <col min="17" max="17" width="18.57421875" style="0" customWidth="1"/>
    <col min="18" max="23" width="8.7109375" style="0" customWidth="1"/>
    <col min="24" max="24" width="9.140625" style="1" customWidth="1"/>
    <col min="25" max="25" width="11.421875" style="1" bestFit="1" customWidth="1"/>
  </cols>
  <sheetData>
    <row r="1" spans="1:8" ht="15.75" thickBot="1">
      <c r="A1" s="35" t="s">
        <v>12</v>
      </c>
      <c r="B1" s="35"/>
      <c r="C1" s="35"/>
      <c r="H1" t="s">
        <v>3</v>
      </c>
    </row>
    <row r="2" spans="17:25" ht="15.75" thickBot="1">
      <c r="Q2" t="e">
        <f ca="1">OFFSET(Binomial!$X$3,MAX(0,Binomial!$B$8-4*SQRT(Binomial!$B$9)),):OFFSET(Binomial!$X$2,IF(Binomial!$B$4&lt;=10,Binomial!$B$4+1,MIN(Binomial!$B$4,Binomial!$B$8+4*SQRT(Binomial!$B$9))),)</f>
        <v>#VALUE!</v>
      </c>
      <c r="V2" s="13"/>
      <c r="W2" s="13"/>
      <c r="X2" s="5" t="s">
        <v>7</v>
      </c>
      <c r="Y2" s="5" t="s">
        <v>11</v>
      </c>
    </row>
    <row r="3" spans="1:25" s="6" customFormat="1" ht="15.75" thickBot="1">
      <c r="A3" s="19" t="s">
        <v>3</v>
      </c>
      <c r="B3" s="2" t="s">
        <v>2</v>
      </c>
      <c r="E3" s="2" t="s">
        <v>2</v>
      </c>
      <c r="G3"/>
      <c r="Q3" t="e">
        <f ca="1">OFFSET(Binomial!$Y$3,MAX(0,Binomial!$B$8-4*SQRT(Binomial!$B$9)),):OFFSET(Binomial!$Y$2,IF(Binomial!$B$4&lt;=10,Binomial!$B$4+1,MIN(Binomial!$B$4+1,1+Binomial!$B$8+4*SQRT(Binomial!$B$9))),)</f>
        <v>#VALUE!</v>
      </c>
      <c r="X3" s="1">
        <v>0</v>
      </c>
      <c r="Y3" s="6">
        <f>IF(X3&lt;=$B$4,BINOMDIST(X3,$B$4,$B$5,0),"")</f>
        <v>1.0737418240000003E-06</v>
      </c>
    </row>
    <row r="4" spans="1:25" ht="15">
      <c r="A4" s="3" t="s">
        <v>13</v>
      </c>
      <c r="B4" s="4">
        <v>15</v>
      </c>
      <c r="D4" s="3" t="s">
        <v>17</v>
      </c>
      <c r="E4" s="4">
        <v>1</v>
      </c>
      <c r="G4" s="8"/>
      <c r="X4" s="1">
        <f>IF(X3&lt;$B$4,X3+1,"")</f>
        <v>1</v>
      </c>
      <c r="Y4" s="6">
        <f aca="true" t="shared" si="0" ref="Y4:Y67">IF(X4&lt;=$B$4,BINOMDIST(X4,$B$4,$B$5,0),"")</f>
        <v>2.415919103999999E-05</v>
      </c>
    </row>
    <row r="5" spans="1:25" ht="15">
      <c r="A5" s="3" t="s">
        <v>14</v>
      </c>
      <c r="B5" s="4">
        <v>0.6</v>
      </c>
      <c r="D5" s="3" t="s">
        <v>18</v>
      </c>
      <c r="E5" s="4">
        <v>2</v>
      </c>
      <c r="G5" s="8"/>
      <c r="X5" s="1">
        <f aca="true" t="shared" si="1" ref="X5:X43">IF(X4&lt;$B$4,X4+1,"")</f>
        <v>2</v>
      </c>
      <c r="Y5" s="6">
        <f t="shared" si="0"/>
        <v>0.00025367150592000036</v>
      </c>
    </row>
    <row r="6" spans="7:25" ht="15">
      <c r="G6" s="6"/>
      <c r="X6" s="1">
        <f t="shared" si="1"/>
        <v>3</v>
      </c>
      <c r="Y6" s="6">
        <f t="shared" si="0"/>
        <v>0.001648864788480002</v>
      </c>
    </row>
    <row r="7" spans="7:25" ht="15">
      <c r="G7" s="3"/>
      <c r="X7" s="1">
        <f t="shared" si="1"/>
        <v>4</v>
      </c>
      <c r="Y7" s="6">
        <f t="shared" si="0"/>
        <v>0.007419891548160005</v>
      </c>
    </row>
    <row r="8" spans="1:25" ht="14.25" customHeight="1">
      <c r="A8" s="3" t="s">
        <v>1</v>
      </c>
      <c r="B8" s="15">
        <f>B4*B5</f>
        <v>9</v>
      </c>
      <c r="D8" s="3" t="s">
        <v>21</v>
      </c>
      <c r="E8" s="9">
        <f>BINOMDIST(E4,$B$4,B5,0)</f>
        <v>2.415919103999999E-05</v>
      </c>
      <c r="G8" s="3"/>
      <c r="X8" s="1">
        <f t="shared" si="1"/>
        <v>5</v>
      </c>
      <c r="Y8" s="6">
        <f t="shared" si="0"/>
        <v>0.024485642108927997</v>
      </c>
    </row>
    <row r="9" spans="1:25" ht="14.25" customHeight="1">
      <c r="A9" s="3" t="s">
        <v>6</v>
      </c>
      <c r="B9" s="15">
        <f>B4*B5*(1-B5)</f>
        <v>3.6</v>
      </c>
      <c r="D9" s="3" t="s">
        <v>19</v>
      </c>
      <c r="E9" s="9">
        <f>BINOMDIST(E4,$B$4,$B$5,1)</f>
        <v>2.5232932864000008E-05</v>
      </c>
      <c r="X9" s="1">
        <f t="shared" si="1"/>
        <v>6</v>
      </c>
      <c r="Y9" s="6">
        <f t="shared" si="0"/>
        <v>0.061214105272319956</v>
      </c>
    </row>
    <row r="10" spans="4:25" ht="14.25" customHeight="1">
      <c r="D10" s="3" t="s">
        <v>30</v>
      </c>
      <c r="E10" s="9">
        <f>BINOMDIST($E$5,$B$4,$B$5,0)</f>
        <v>0.00025367150592000036</v>
      </c>
      <c r="X10" s="1">
        <f t="shared" si="1"/>
        <v>7</v>
      </c>
      <c r="Y10" s="6">
        <f t="shared" si="0"/>
        <v>0.11805577445376</v>
      </c>
    </row>
    <row r="11" spans="4:25" ht="14.25" customHeight="1">
      <c r="D11" s="3" t="s">
        <v>20</v>
      </c>
      <c r="E11" s="9">
        <f>1-BINOMDIST($E$5-1,$B$4,$B$5,1)</f>
        <v>0.999974767067136</v>
      </c>
      <c r="X11" s="1">
        <f t="shared" si="1"/>
        <v>8</v>
      </c>
      <c r="Y11" s="6">
        <f t="shared" si="0"/>
        <v>0.17708366168064005</v>
      </c>
    </row>
    <row r="12" spans="4:25" ht="14.25" customHeight="1">
      <c r="D12" s="26" t="s">
        <v>23</v>
      </c>
      <c r="E12" s="27">
        <f>IF($E$4&lt;=$E$5,BINOMDIST($E$5,$B$4,$B$5,1)-IF($E$4=0,0,BINOMDIST($E$4-1,$B$4,$B$5,1)),"Invalid a,b")</f>
        <v>0.00027783069696000036</v>
      </c>
      <c r="X12" s="1">
        <f t="shared" si="1"/>
        <v>9</v>
      </c>
      <c r="Y12" s="6">
        <f t="shared" si="0"/>
        <v>0.20659760529407997</v>
      </c>
    </row>
    <row r="13" spans="24:25" ht="15">
      <c r="X13" s="1">
        <f t="shared" si="1"/>
        <v>10</v>
      </c>
      <c r="Y13" s="6">
        <f t="shared" si="0"/>
        <v>0.185937844764672</v>
      </c>
    </row>
    <row r="14" spans="2:25" ht="15">
      <c r="B14" s="1" t="s">
        <v>3</v>
      </c>
      <c r="X14" s="1">
        <f t="shared" si="1"/>
        <v>11</v>
      </c>
      <c r="Y14" s="6">
        <f t="shared" si="0"/>
        <v>0.12677580324864002</v>
      </c>
    </row>
    <row r="15" spans="5:25" ht="15">
      <c r="E15" s="10" t="s">
        <v>3</v>
      </c>
      <c r="X15" s="1">
        <f t="shared" si="1"/>
        <v>12</v>
      </c>
      <c r="Y15" s="6">
        <f t="shared" si="0"/>
        <v>0.06338790162432</v>
      </c>
    </row>
    <row r="16" spans="24:25" ht="15">
      <c r="X16" s="1">
        <f t="shared" si="1"/>
        <v>13</v>
      </c>
      <c r="Y16" s="6">
        <f t="shared" si="0"/>
        <v>0.021941965946880023</v>
      </c>
    </row>
    <row r="17" spans="24:25" ht="15">
      <c r="X17" s="1">
        <f t="shared" si="1"/>
        <v>14</v>
      </c>
      <c r="Y17" s="6">
        <f t="shared" si="0"/>
        <v>0.004701849845759999</v>
      </c>
    </row>
    <row r="18" spans="24:25" ht="15">
      <c r="X18" s="1">
        <f t="shared" si="1"/>
        <v>15</v>
      </c>
      <c r="Y18" s="6">
        <f t="shared" si="0"/>
        <v>0.0004701849845759996</v>
      </c>
    </row>
    <row r="19" spans="24:25" ht="15">
      <c r="X19" s="1">
        <f t="shared" si="1"/>
      </c>
      <c r="Y19" s="6">
        <f t="shared" si="0"/>
      </c>
    </row>
    <row r="20" spans="24:25" ht="15">
      <c r="X20" s="1">
        <f t="shared" si="1"/>
      </c>
      <c r="Y20" s="6">
        <f t="shared" si="0"/>
      </c>
    </row>
    <row r="21" spans="24:25" ht="15">
      <c r="X21" s="1">
        <f t="shared" si="1"/>
      </c>
      <c r="Y21" s="6">
        <f t="shared" si="0"/>
      </c>
    </row>
    <row r="22" spans="24:25" ht="15">
      <c r="X22" s="1">
        <f t="shared" si="1"/>
      </c>
      <c r="Y22" s="6">
        <f t="shared" si="0"/>
      </c>
    </row>
    <row r="23" spans="24:25" ht="15">
      <c r="X23" s="1">
        <f t="shared" si="1"/>
      </c>
      <c r="Y23" s="6">
        <f t="shared" si="0"/>
      </c>
    </row>
    <row r="24" spans="24:25" ht="15">
      <c r="X24" s="1">
        <f t="shared" si="1"/>
      </c>
      <c r="Y24" s="6">
        <f t="shared" si="0"/>
      </c>
    </row>
    <row r="25" spans="24:25" ht="15">
      <c r="X25" s="1">
        <f t="shared" si="1"/>
      </c>
      <c r="Y25" s="6">
        <f t="shared" si="0"/>
      </c>
    </row>
    <row r="26" spans="24:25" ht="15">
      <c r="X26" s="1">
        <f t="shared" si="1"/>
      </c>
      <c r="Y26" s="6">
        <f t="shared" si="0"/>
      </c>
    </row>
    <row r="27" spans="24:25" ht="15">
      <c r="X27" s="1">
        <f t="shared" si="1"/>
      </c>
      <c r="Y27" s="6">
        <f t="shared" si="0"/>
      </c>
    </row>
    <row r="28" spans="24:25" ht="15">
      <c r="X28" s="1">
        <f t="shared" si="1"/>
      </c>
      <c r="Y28" s="6">
        <f t="shared" si="0"/>
      </c>
    </row>
    <row r="29" spans="24:25" ht="15">
      <c r="X29" s="1">
        <f t="shared" si="1"/>
      </c>
      <c r="Y29" s="6">
        <f t="shared" si="0"/>
      </c>
    </row>
    <row r="30" spans="24:25" ht="15">
      <c r="X30" s="1">
        <f t="shared" si="1"/>
      </c>
      <c r="Y30" s="6">
        <f t="shared" si="0"/>
      </c>
    </row>
    <row r="31" spans="24:25" ht="15">
      <c r="X31" s="1">
        <f t="shared" si="1"/>
      </c>
      <c r="Y31" s="6">
        <f t="shared" si="0"/>
      </c>
    </row>
    <row r="32" spans="24:25" ht="15">
      <c r="X32" s="1">
        <f t="shared" si="1"/>
      </c>
      <c r="Y32" s="6">
        <f t="shared" si="0"/>
      </c>
    </row>
    <row r="33" spans="24:25" ht="15">
      <c r="X33" s="1">
        <f t="shared" si="1"/>
      </c>
      <c r="Y33" s="6">
        <f t="shared" si="0"/>
      </c>
    </row>
    <row r="34" spans="24:25" ht="15">
      <c r="X34" s="1">
        <f t="shared" si="1"/>
      </c>
      <c r="Y34" s="6">
        <f t="shared" si="0"/>
      </c>
    </row>
    <row r="35" spans="24:25" ht="15">
      <c r="X35" s="1">
        <f t="shared" si="1"/>
      </c>
      <c r="Y35" s="6">
        <f t="shared" si="0"/>
      </c>
    </row>
    <row r="36" spans="24:25" ht="15">
      <c r="X36" s="1">
        <f t="shared" si="1"/>
      </c>
      <c r="Y36" s="6">
        <f t="shared" si="0"/>
      </c>
    </row>
    <row r="37" spans="24:25" ht="15">
      <c r="X37" s="1">
        <f t="shared" si="1"/>
      </c>
      <c r="Y37" s="6">
        <f t="shared" si="0"/>
      </c>
    </row>
    <row r="38" spans="24:25" ht="15">
      <c r="X38" s="1">
        <f t="shared" si="1"/>
      </c>
      <c r="Y38" s="6">
        <f t="shared" si="0"/>
      </c>
    </row>
    <row r="39" spans="24:25" ht="15">
      <c r="X39" s="1">
        <f t="shared" si="1"/>
      </c>
      <c r="Y39" s="6">
        <f t="shared" si="0"/>
      </c>
    </row>
    <row r="40" spans="24:25" ht="15">
      <c r="X40" s="1">
        <f t="shared" si="1"/>
      </c>
      <c r="Y40" s="6">
        <f t="shared" si="0"/>
      </c>
    </row>
    <row r="41" spans="24:25" ht="15">
      <c r="X41" s="1">
        <f t="shared" si="1"/>
      </c>
      <c r="Y41" s="6">
        <f t="shared" si="0"/>
      </c>
    </row>
    <row r="42" spans="24:25" ht="15">
      <c r="X42" s="1">
        <f t="shared" si="1"/>
      </c>
      <c r="Y42" s="6">
        <f t="shared" si="0"/>
      </c>
    </row>
    <row r="43" spans="24:25" ht="15">
      <c r="X43" s="1">
        <f t="shared" si="1"/>
      </c>
      <c r="Y43" s="6">
        <f t="shared" si="0"/>
      </c>
    </row>
    <row r="44" spans="24:25" ht="15">
      <c r="X44" s="1">
        <f aca="true" t="shared" si="2" ref="X44:X54">IF(X43&lt;$B$4,X43+1,"")</f>
      </c>
      <c r="Y44" s="6">
        <f t="shared" si="0"/>
      </c>
    </row>
    <row r="45" spans="24:25" ht="15">
      <c r="X45" s="1">
        <f t="shared" si="2"/>
      </c>
      <c r="Y45" s="6">
        <f t="shared" si="0"/>
      </c>
    </row>
    <row r="46" spans="24:25" ht="15">
      <c r="X46" s="1">
        <f t="shared" si="2"/>
      </c>
      <c r="Y46" s="6">
        <f t="shared" si="0"/>
      </c>
    </row>
    <row r="47" spans="24:25" ht="15">
      <c r="X47" s="1">
        <f t="shared" si="2"/>
      </c>
      <c r="Y47" s="6">
        <f t="shared" si="0"/>
      </c>
    </row>
    <row r="48" spans="24:25" ht="15">
      <c r="X48" s="1">
        <f t="shared" si="2"/>
      </c>
      <c r="Y48" s="6">
        <f t="shared" si="0"/>
      </c>
    </row>
    <row r="49" spans="24:25" ht="15">
      <c r="X49" s="1">
        <f t="shared" si="2"/>
      </c>
      <c r="Y49" s="6">
        <f t="shared" si="0"/>
      </c>
    </row>
    <row r="50" spans="24:25" ht="15">
      <c r="X50" s="1">
        <f t="shared" si="2"/>
      </c>
      <c r="Y50" s="6">
        <f t="shared" si="0"/>
      </c>
    </row>
    <row r="51" spans="24:25" ht="15">
      <c r="X51" s="1">
        <f t="shared" si="2"/>
      </c>
      <c r="Y51" s="6">
        <f t="shared" si="0"/>
      </c>
    </row>
    <row r="52" spans="24:25" ht="15">
      <c r="X52" s="1">
        <f t="shared" si="2"/>
      </c>
      <c r="Y52" s="6">
        <f t="shared" si="0"/>
      </c>
    </row>
    <row r="53" spans="24:25" ht="15">
      <c r="X53" s="1">
        <f t="shared" si="2"/>
      </c>
      <c r="Y53" s="6">
        <f t="shared" si="0"/>
      </c>
    </row>
    <row r="54" spans="24:25" ht="15">
      <c r="X54" s="1">
        <f t="shared" si="2"/>
      </c>
      <c r="Y54" s="6">
        <f t="shared" si="0"/>
      </c>
    </row>
    <row r="55" spans="24:25" ht="15">
      <c r="X55" s="1">
        <f aca="true" t="shared" si="3" ref="X55:X118">IF(X54&lt;$B$4,X54+1,"")</f>
      </c>
      <c r="Y55" s="6">
        <f t="shared" si="0"/>
      </c>
    </row>
    <row r="56" spans="24:25" ht="15">
      <c r="X56" s="1">
        <f t="shared" si="3"/>
      </c>
      <c r="Y56" s="6">
        <f t="shared" si="0"/>
      </c>
    </row>
    <row r="57" spans="24:25" ht="15">
      <c r="X57" s="1">
        <f t="shared" si="3"/>
      </c>
      <c r="Y57" s="6">
        <f t="shared" si="0"/>
      </c>
    </row>
    <row r="58" spans="24:25" ht="15">
      <c r="X58" s="1">
        <f t="shared" si="3"/>
      </c>
      <c r="Y58" s="6">
        <f t="shared" si="0"/>
      </c>
    </row>
    <row r="59" spans="24:25" ht="15">
      <c r="X59" s="1">
        <f t="shared" si="3"/>
      </c>
      <c r="Y59" s="6">
        <f t="shared" si="0"/>
      </c>
    </row>
    <row r="60" spans="24:25" ht="15">
      <c r="X60" s="1">
        <f t="shared" si="3"/>
      </c>
      <c r="Y60" s="6">
        <f t="shared" si="0"/>
      </c>
    </row>
    <row r="61" spans="24:25" ht="15">
      <c r="X61" s="1">
        <f t="shared" si="3"/>
      </c>
      <c r="Y61" s="6">
        <f t="shared" si="0"/>
      </c>
    </row>
    <row r="62" spans="24:25" ht="15">
      <c r="X62" s="1">
        <f t="shared" si="3"/>
      </c>
      <c r="Y62" s="6">
        <f t="shared" si="0"/>
      </c>
    </row>
    <row r="63" spans="24:25" ht="15">
      <c r="X63" s="1">
        <f t="shared" si="3"/>
      </c>
      <c r="Y63" s="6">
        <f t="shared" si="0"/>
      </c>
    </row>
    <row r="64" spans="24:25" ht="15">
      <c r="X64" s="1">
        <f t="shared" si="3"/>
      </c>
      <c r="Y64" s="6">
        <f t="shared" si="0"/>
      </c>
    </row>
    <row r="65" spans="24:25" ht="15">
      <c r="X65" s="1">
        <f t="shared" si="3"/>
      </c>
      <c r="Y65" s="6">
        <f t="shared" si="0"/>
      </c>
    </row>
    <row r="66" spans="24:25" ht="15">
      <c r="X66" s="1">
        <f t="shared" si="3"/>
      </c>
      <c r="Y66" s="6">
        <f t="shared" si="0"/>
      </c>
    </row>
    <row r="67" spans="24:25" ht="15">
      <c r="X67" s="1">
        <f t="shared" si="3"/>
      </c>
      <c r="Y67" s="6">
        <f t="shared" si="0"/>
      </c>
    </row>
    <row r="68" spans="24:25" ht="15">
      <c r="X68" s="1">
        <f t="shared" si="3"/>
      </c>
      <c r="Y68" s="6">
        <f aca="true" t="shared" si="4" ref="Y68:Y131">IF(X68&lt;=$B$4,BINOMDIST(X68,$B$4,$B$5,0),"")</f>
      </c>
    </row>
    <row r="69" spans="24:25" ht="15">
      <c r="X69" s="1">
        <f t="shared" si="3"/>
      </c>
      <c r="Y69" s="6">
        <f t="shared" si="4"/>
      </c>
    </row>
    <row r="70" spans="24:25" ht="15">
      <c r="X70" s="1">
        <f t="shared" si="3"/>
      </c>
      <c r="Y70" s="6">
        <f t="shared" si="4"/>
      </c>
    </row>
    <row r="71" spans="24:25" ht="15">
      <c r="X71" s="1">
        <f t="shared" si="3"/>
      </c>
      <c r="Y71" s="6">
        <f t="shared" si="4"/>
      </c>
    </row>
    <row r="72" spans="24:25" ht="15">
      <c r="X72" s="1">
        <f t="shared" si="3"/>
      </c>
      <c r="Y72" s="6">
        <f t="shared" si="4"/>
      </c>
    </row>
    <row r="73" spans="24:25" ht="15">
      <c r="X73" s="1">
        <f t="shared" si="3"/>
      </c>
      <c r="Y73" s="6">
        <f t="shared" si="4"/>
      </c>
    </row>
    <row r="74" spans="24:25" ht="15">
      <c r="X74" s="1">
        <f t="shared" si="3"/>
      </c>
      <c r="Y74" s="6">
        <f t="shared" si="4"/>
      </c>
    </row>
    <row r="75" spans="24:25" ht="15">
      <c r="X75" s="1">
        <f t="shared" si="3"/>
      </c>
      <c r="Y75" s="6">
        <f t="shared" si="4"/>
      </c>
    </row>
    <row r="76" spans="24:25" ht="15">
      <c r="X76" s="1">
        <f t="shared" si="3"/>
      </c>
      <c r="Y76" s="6">
        <f t="shared" si="4"/>
      </c>
    </row>
    <row r="77" spans="24:25" ht="15">
      <c r="X77" s="1">
        <f t="shared" si="3"/>
      </c>
      <c r="Y77" s="6">
        <f t="shared" si="4"/>
      </c>
    </row>
    <row r="78" spans="24:25" ht="15">
      <c r="X78" s="1">
        <f t="shared" si="3"/>
      </c>
      <c r="Y78" s="6">
        <f t="shared" si="4"/>
      </c>
    </row>
    <row r="79" spans="24:25" ht="15">
      <c r="X79" s="1">
        <f t="shared" si="3"/>
      </c>
      <c r="Y79" s="6">
        <f t="shared" si="4"/>
      </c>
    </row>
    <row r="80" spans="24:25" ht="15">
      <c r="X80" s="1">
        <f t="shared" si="3"/>
      </c>
      <c r="Y80" s="6">
        <f t="shared" si="4"/>
      </c>
    </row>
    <row r="81" spans="24:25" ht="15">
      <c r="X81" s="1">
        <f t="shared" si="3"/>
      </c>
      <c r="Y81" s="6">
        <f t="shared" si="4"/>
      </c>
    </row>
    <row r="82" spans="24:25" ht="15">
      <c r="X82" s="1">
        <f t="shared" si="3"/>
      </c>
      <c r="Y82" s="6">
        <f t="shared" si="4"/>
      </c>
    </row>
    <row r="83" spans="24:25" ht="15">
      <c r="X83" s="1">
        <f t="shared" si="3"/>
      </c>
      <c r="Y83" s="6">
        <f t="shared" si="4"/>
      </c>
    </row>
    <row r="84" spans="24:25" ht="15">
      <c r="X84" s="1">
        <f t="shared" si="3"/>
      </c>
      <c r="Y84" s="6">
        <f t="shared" si="4"/>
      </c>
    </row>
    <row r="85" spans="24:25" ht="15">
      <c r="X85" s="1">
        <f t="shared" si="3"/>
      </c>
      <c r="Y85" s="6">
        <f t="shared" si="4"/>
      </c>
    </row>
    <row r="86" spans="24:25" ht="15">
      <c r="X86" s="1">
        <f t="shared" si="3"/>
      </c>
      <c r="Y86" s="6">
        <f t="shared" si="4"/>
      </c>
    </row>
    <row r="87" spans="24:25" ht="15">
      <c r="X87" s="1">
        <f t="shared" si="3"/>
      </c>
      <c r="Y87" s="6">
        <f t="shared" si="4"/>
      </c>
    </row>
    <row r="88" spans="24:25" ht="15">
      <c r="X88" s="1">
        <f t="shared" si="3"/>
      </c>
      <c r="Y88" s="6">
        <f t="shared" si="4"/>
      </c>
    </row>
    <row r="89" spans="24:25" ht="15">
      <c r="X89" s="1">
        <f t="shared" si="3"/>
      </c>
      <c r="Y89" s="6">
        <f t="shared" si="4"/>
      </c>
    </row>
    <row r="90" spans="24:25" ht="15">
      <c r="X90" s="1">
        <f t="shared" si="3"/>
      </c>
      <c r="Y90" s="6">
        <f t="shared" si="4"/>
      </c>
    </row>
    <row r="91" spans="24:25" ht="15">
      <c r="X91" s="1">
        <f t="shared" si="3"/>
      </c>
      <c r="Y91" s="6">
        <f t="shared" si="4"/>
      </c>
    </row>
    <row r="92" spans="24:25" ht="15">
      <c r="X92" s="1">
        <f t="shared" si="3"/>
      </c>
      <c r="Y92" s="6">
        <f t="shared" si="4"/>
      </c>
    </row>
    <row r="93" spans="24:25" ht="15">
      <c r="X93" s="1">
        <f t="shared" si="3"/>
      </c>
      <c r="Y93" s="6">
        <f t="shared" si="4"/>
      </c>
    </row>
    <row r="94" spans="24:25" ht="15">
      <c r="X94" s="1">
        <f t="shared" si="3"/>
      </c>
      <c r="Y94" s="6">
        <f t="shared" si="4"/>
      </c>
    </row>
    <row r="95" spans="24:25" ht="15">
      <c r="X95" s="1">
        <f t="shared" si="3"/>
      </c>
      <c r="Y95" s="6">
        <f t="shared" si="4"/>
      </c>
    </row>
    <row r="96" spans="24:25" ht="15">
      <c r="X96" s="1">
        <f t="shared" si="3"/>
      </c>
      <c r="Y96" s="6">
        <f t="shared" si="4"/>
      </c>
    </row>
    <row r="97" spans="24:25" ht="15">
      <c r="X97" s="1">
        <f t="shared" si="3"/>
      </c>
      <c r="Y97" s="6">
        <f t="shared" si="4"/>
      </c>
    </row>
    <row r="98" spans="24:25" ht="15">
      <c r="X98" s="1">
        <f t="shared" si="3"/>
      </c>
      <c r="Y98" s="6">
        <f t="shared" si="4"/>
      </c>
    </row>
    <row r="99" spans="24:25" ht="15">
      <c r="X99" s="1">
        <f t="shared" si="3"/>
      </c>
      <c r="Y99" s="6">
        <f t="shared" si="4"/>
      </c>
    </row>
    <row r="100" spans="24:25" ht="15">
      <c r="X100" s="1">
        <f t="shared" si="3"/>
      </c>
      <c r="Y100" s="6">
        <f t="shared" si="4"/>
      </c>
    </row>
    <row r="101" spans="24:25" ht="15">
      <c r="X101" s="1">
        <f t="shared" si="3"/>
      </c>
      <c r="Y101" s="6">
        <f t="shared" si="4"/>
      </c>
    </row>
    <row r="102" spans="24:25" ht="15">
      <c r="X102" s="1">
        <f t="shared" si="3"/>
      </c>
      <c r="Y102" s="6">
        <f t="shared" si="4"/>
      </c>
    </row>
    <row r="103" spans="24:25" ht="15">
      <c r="X103" s="1">
        <f t="shared" si="3"/>
      </c>
      <c r="Y103" s="6">
        <f t="shared" si="4"/>
      </c>
    </row>
    <row r="104" spans="24:25" ht="15">
      <c r="X104" s="1">
        <f t="shared" si="3"/>
      </c>
      <c r="Y104" s="6">
        <f t="shared" si="4"/>
      </c>
    </row>
    <row r="105" spans="24:25" ht="15">
      <c r="X105" s="1">
        <f t="shared" si="3"/>
      </c>
      <c r="Y105" s="6">
        <f t="shared" si="4"/>
      </c>
    </row>
    <row r="106" spans="24:25" ht="15">
      <c r="X106" s="1">
        <f t="shared" si="3"/>
      </c>
      <c r="Y106" s="6">
        <f t="shared" si="4"/>
      </c>
    </row>
    <row r="107" spans="24:25" ht="15">
      <c r="X107" s="1">
        <f t="shared" si="3"/>
      </c>
      <c r="Y107" s="6">
        <f t="shared" si="4"/>
      </c>
    </row>
    <row r="108" spans="24:25" ht="15">
      <c r="X108" s="1">
        <f t="shared" si="3"/>
      </c>
      <c r="Y108" s="6">
        <f t="shared" si="4"/>
      </c>
    </row>
    <row r="109" spans="24:25" ht="15">
      <c r="X109" s="1">
        <f t="shared" si="3"/>
      </c>
      <c r="Y109" s="6">
        <f t="shared" si="4"/>
      </c>
    </row>
    <row r="110" spans="24:25" ht="15">
      <c r="X110" s="1">
        <f t="shared" si="3"/>
      </c>
      <c r="Y110" s="6">
        <f t="shared" si="4"/>
      </c>
    </row>
    <row r="111" spans="24:25" ht="15">
      <c r="X111" s="1">
        <f t="shared" si="3"/>
      </c>
      <c r="Y111" s="6">
        <f t="shared" si="4"/>
      </c>
    </row>
    <row r="112" spans="24:25" ht="15">
      <c r="X112" s="1">
        <f t="shared" si="3"/>
      </c>
      <c r="Y112" s="6">
        <f t="shared" si="4"/>
      </c>
    </row>
    <row r="113" spans="24:25" ht="15">
      <c r="X113" s="1">
        <f t="shared" si="3"/>
      </c>
      <c r="Y113" s="6">
        <f t="shared" si="4"/>
      </c>
    </row>
    <row r="114" spans="24:25" ht="15">
      <c r="X114" s="1">
        <f t="shared" si="3"/>
      </c>
      <c r="Y114" s="6">
        <f t="shared" si="4"/>
      </c>
    </row>
    <row r="115" spans="24:25" ht="15">
      <c r="X115" s="1">
        <f t="shared" si="3"/>
      </c>
      <c r="Y115" s="6">
        <f t="shared" si="4"/>
      </c>
    </row>
    <row r="116" spans="24:25" ht="15">
      <c r="X116" s="1">
        <f t="shared" si="3"/>
      </c>
      <c r="Y116" s="6">
        <f t="shared" si="4"/>
      </c>
    </row>
    <row r="117" spans="24:25" ht="15">
      <c r="X117" s="1">
        <f t="shared" si="3"/>
      </c>
      <c r="Y117" s="6">
        <f t="shared" si="4"/>
      </c>
    </row>
    <row r="118" spans="24:25" ht="15">
      <c r="X118" s="1">
        <f t="shared" si="3"/>
      </c>
      <c r="Y118" s="6">
        <f t="shared" si="4"/>
      </c>
    </row>
    <row r="119" spans="24:25" ht="15">
      <c r="X119" s="1">
        <f aca="true" t="shared" si="5" ref="X119:X182">IF(X118&lt;$B$4,X118+1,"")</f>
      </c>
      <c r="Y119" s="6">
        <f t="shared" si="4"/>
      </c>
    </row>
    <row r="120" spans="24:25" ht="15">
      <c r="X120" s="1">
        <f t="shared" si="5"/>
      </c>
      <c r="Y120" s="6">
        <f t="shared" si="4"/>
      </c>
    </row>
    <row r="121" spans="24:25" ht="15">
      <c r="X121" s="1">
        <f t="shared" si="5"/>
      </c>
      <c r="Y121" s="6">
        <f t="shared" si="4"/>
      </c>
    </row>
    <row r="122" spans="24:25" ht="15">
      <c r="X122" s="1">
        <f t="shared" si="5"/>
      </c>
      <c r="Y122" s="6">
        <f t="shared" si="4"/>
      </c>
    </row>
    <row r="123" spans="24:25" ht="15">
      <c r="X123" s="1">
        <f t="shared" si="5"/>
      </c>
      <c r="Y123" s="6">
        <f t="shared" si="4"/>
      </c>
    </row>
    <row r="124" spans="24:25" ht="15">
      <c r="X124" s="1">
        <f t="shared" si="5"/>
      </c>
      <c r="Y124" s="6">
        <f t="shared" si="4"/>
      </c>
    </row>
    <row r="125" spans="24:25" ht="15">
      <c r="X125" s="1">
        <f t="shared" si="5"/>
      </c>
      <c r="Y125" s="6">
        <f t="shared" si="4"/>
      </c>
    </row>
    <row r="126" spans="24:25" ht="15">
      <c r="X126" s="1">
        <f t="shared" si="5"/>
      </c>
      <c r="Y126" s="6">
        <f t="shared" si="4"/>
      </c>
    </row>
    <row r="127" spans="24:25" ht="15">
      <c r="X127" s="1">
        <f t="shared" si="5"/>
      </c>
      <c r="Y127" s="6">
        <f t="shared" si="4"/>
      </c>
    </row>
    <row r="128" spans="24:25" ht="15">
      <c r="X128" s="1">
        <f t="shared" si="5"/>
      </c>
      <c r="Y128" s="6">
        <f t="shared" si="4"/>
      </c>
    </row>
    <row r="129" spans="24:25" ht="15">
      <c r="X129" s="1">
        <f t="shared" si="5"/>
      </c>
      <c r="Y129" s="6">
        <f t="shared" si="4"/>
      </c>
    </row>
    <row r="130" spans="24:25" ht="15">
      <c r="X130" s="1">
        <f t="shared" si="5"/>
      </c>
      <c r="Y130" s="6">
        <f t="shared" si="4"/>
      </c>
    </row>
    <row r="131" spans="24:25" ht="15">
      <c r="X131" s="1">
        <f t="shared" si="5"/>
      </c>
      <c r="Y131" s="6">
        <f t="shared" si="4"/>
      </c>
    </row>
    <row r="132" spans="24:25" ht="15">
      <c r="X132" s="1">
        <f t="shared" si="5"/>
      </c>
      <c r="Y132" s="6">
        <f aca="true" t="shared" si="6" ref="Y132:Y195">IF(X132&lt;=$B$4,BINOMDIST(X132,$B$4,$B$5,0),"")</f>
      </c>
    </row>
    <row r="133" spans="24:25" ht="15">
      <c r="X133" s="1">
        <f t="shared" si="5"/>
      </c>
      <c r="Y133" s="6">
        <f t="shared" si="6"/>
      </c>
    </row>
    <row r="134" spans="24:25" ht="15">
      <c r="X134" s="1">
        <f t="shared" si="5"/>
      </c>
      <c r="Y134" s="6">
        <f t="shared" si="6"/>
      </c>
    </row>
    <row r="135" spans="24:25" ht="15">
      <c r="X135" s="1">
        <f t="shared" si="5"/>
      </c>
      <c r="Y135" s="6">
        <f t="shared" si="6"/>
      </c>
    </row>
    <row r="136" spans="24:25" ht="15">
      <c r="X136" s="1">
        <f t="shared" si="5"/>
      </c>
      <c r="Y136" s="6">
        <f t="shared" si="6"/>
      </c>
    </row>
    <row r="137" spans="24:25" ht="15">
      <c r="X137" s="1">
        <f t="shared" si="5"/>
      </c>
      <c r="Y137" s="6">
        <f t="shared" si="6"/>
      </c>
    </row>
    <row r="138" spans="24:25" ht="15">
      <c r="X138" s="1">
        <f t="shared" si="5"/>
      </c>
      <c r="Y138" s="6">
        <f t="shared" si="6"/>
      </c>
    </row>
    <row r="139" spans="24:25" ht="15">
      <c r="X139" s="1">
        <f t="shared" si="5"/>
      </c>
      <c r="Y139" s="6">
        <f t="shared" si="6"/>
      </c>
    </row>
    <row r="140" spans="24:25" ht="15">
      <c r="X140" s="1">
        <f t="shared" si="5"/>
      </c>
      <c r="Y140" s="6">
        <f t="shared" si="6"/>
      </c>
    </row>
    <row r="141" spans="24:25" ht="15">
      <c r="X141" s="1">
        <f t="shared" si="5"/>
      </c>
      <c r="Y141" s="6">
        <f t="shared" si="6"/>
      </c>
    </row>
    <row r="142" spans="24:25" ht="15">
      <c r="X142" s="1">
        <f t="shared" si="5"/>
      </c>
      <c r="Y142" s="6">
        <f t="shared" si="6"/>
      </c>
    </row>
    <row r="143" spans="24:25" ht="15">
      <c r="X143" s="1">
        <f t="shared" si="5"/>
      </c>
      <c r="Y143" s="6">
        <f t="shared" si="6"/>
      </c>
    </row>
    <row r="144" spans="24:25" ht="15">
      <c r="X144" s="1">
        <f t="shared" si="5"/>
      </c>
      <c r="Y144" s="6">
        <f t="shared" si="6"/>
      </c>
    </row>
    <row r="145" spans="24:25" ht="15">
      <c r="X145" s="1">
        <f t="shared" si="5"/>
      </c>
      <c r="Y145" s="6">
        <f t="shared" si="6"/>
      </c>
    </row>
    <row r="146" spans="24:25" ht="15">
      <c r="X146" s="1">
        <f t="shared" si="5"/>
      </c>
      <c r="Y146" s="6">
        <f t="shared" si="6"/>
      </c>
    </row>
    <row r="147" spans="24:25" ht="15">
      <c r="X147" s="1">
        <f t="shared" si="5"/>
      </c>
      <c r="Y147" s="6">
        <f t="shared" si="6"/>
      </c>
    </row>
    <row r="148" spans="24:25" ht="15">
      <c r="X148" s="1">
        <f t="shared" si="5"/>
      </c>
      <c r="Y148" s="6">
        <f t="shared" si="6"/>
      </c>
    </row>
    <row r="149" spans="24:25" ht="15">
      <c r="X149" s="1">
        <f t="shared" si="5"/>
      </c>
      <c r="Y149" s="6">
        <f t="shared" si="6"/>
      </c>
    </row>
    <row r="150" spans="24:25" ht="15">
      <c r="X150" s="1">
        <f t="shared" si="5"/>
      </c>
      <c r="Y150" s="6">
        <f t="shared" si="6"/>
      </c>
    </row>
    <row r="151" spans="24:25" ht="15">
      <c r="X151" s="1">
        <f t="shared" si="5"/>
      </c>
      <c r="Y151" s="6">
        <f t="shared" si="6"/>
      </c>
    </row>
    <row r="152" spans="24:25" ht="15">
      <c r="X152" s="1">
        <f t="shared" si="5"/>
      </c>
      <c r="Y152" s="6">
        <f t="shared" si="6"/>
      </c>
    </row>
    <row r="153" spans="24:25" ht="15">
      <c r="X153" s="1">
        <f t="shared" si="5"/>
      </c>
      <c r="Y153" s="6">
        <f t="shared" si="6"/>
      </c>
    </row>
    <row r="154" spans="24:25" ht="15">
      <c r="X154" s="1">
        <f t="shared" si="5"/>
      </c>
      <c r="Y154" s="6">
        <f t="shared" si="6"/>
      </c>
    </row>
    <row r="155" spans="24:25" ht="15">
      <c r="X155" s="1">
        <f t="shared" si="5"/>
      </c>
      <c r="Y155" s="6">
        <f t="shared" si="6"/>
      </c>
    </row>
    <row r="156" spans="24:25" ht="15">
      <c r="X156" s="1">
        <f t="shared" si="5"/>
      </c>
      <c r="Y156" s="6">
        <f t="shared" si="6"/>
      </c>
    </row>
    <row r="157" spans="24:25" ht="15">
      <c r="X157" s="1">
        <f t="shared" si="5"/>
      </c>
      <c r="Y157" s="6">
        <f t="shared" si="6"/>
      </c>
    </row>
    <row r="158" spans="24:25" ht="15">
      <c r="X158" s="1">
        <f t="shared" si="5"/>
      </c>
      <c r="Y158" s="6">
        <f t="shared" si="6"/>
      </c>
    </row>
    <row r="159" spans="24:25" ht="15">
      <c r="X159" s="1">
        <f t="shared" si="5"/>
      </c>
      <c r="Y159" s="6">
        <f t="shared" si="6"/>
      </c>
    </row>
    <row r="160" spans="24:25" ht="15">
      <c r="X160" s="1">
        <f t="shared" si="5"/>
      </c>
      <c r="Y160" s="6">
        <f t="shared" si="6"/>
      </c>
    </row>
    <row r="161" spans="24:25" ht="15">
      <c r="X161" s="1">
        <f t="shared" si="5"/>
      </c>
      <c r="Y161" s="6">
        <f t="shared" si="6"/>
      </c>
    </row>
    <row r="162" spans="24:25" ht="15">
      <c r="X162" s="1">
        <f t="shared" si="5"/>
      </c>
      <c r="Y162" s="6">
        <f t="shared" si="6"/>
      </c>
    </row>
    <row r="163" spans="24:25" ht="15">
      <c r="X163" s="1">
        <f t="shared" si="5"/>
      </c>
      <c r="Y163" s="6">
        <f t="shared" si="6"/>
      </c>
    </row>
    <row r="164" spans="24:25" ht="15">
      <c r="X164" s="1">
        <f t="shared" si="5"/>
      </c>
      <c r="Y164" s="6">
        <f t="shared" si="6"/>
      </c>
    </row>
    <row r="165" spans="24:25" ht="15">
      <c r="X165" s="1">
        <f t="shared" si="5"/>
      </c>
      <c r="Y165" s="6">
        <f t="shared" si="6"/>
      </c>
    </row>
    <row r="166" spans="24:25" ht="15">
      <c r="X166" s="1">
        <f t="shared" si="5"/>
      </c>
      <c r="Y166" s="6">
        <f t="shared" si="6"/>
      </c>
    </row>
    <row r="167" spans="24:25" ht="15">
      <c r="X167" s="1">
        <f t="shared" si="5"/>
      </c>
      <c r="Y167" s="6">
        <f t="shared" si="6"/>
      </c>
    </row>
    <row r="168" spans="24:25" ht="15">
      <c r="X168" s="1">
        <f t="shared" si="5"/>
      </c>
      <c r="Y168" s="6">
        <f t="shared" si="6"/>
      </c>
    </row>
    <row r="169" spans="24:25" ht="15">
      <c r="X169" s="1">
        <f t="shared" si="5"/>
      </c>
      <c r="Y169" s="6">
        <f t="shared" si="6"/>
      </c>
    </row>
    <row r="170" spans="24:25" ht="15">
      <c r="X170" s="1">
        <f t="shared" si="5"/>
      </c>
      <c r="Y170" s="6">
        <f t="shared" si="6"/>
      </c>
    </row>
    <row r="171" spans="24:25" ht="15">
      <c r="X171" s="1">
        <f t="shared" si="5"/>
      </c>
      <c r="Y171" s="6">
        <f t="shared" si="6"/>
      </c>
    </row>
    <row r="172" spans="24:25" ht="15">
      <c r="X172" s="1">
        <f t="shared" si="5"/>
      </c>
      <c r="Y172" s="6">
        <f t="shared" si="6"/>
      </c>
    </row>
    <row r="173" spans="24:25" ht="15">
      <c r="X173" s="1">
        <f t="shared" si="5"/>
      </c>
      <c r="Y173" s="6">
        <f t="shared" si="6"/>
      </c>
    </row>
    <row r="174" spans="24:25" ht="15">
      <c r="X174" s="1">
        <f t="shared" si="5"/>
      </c>
      <c r="Y174" s="6">
        <f t="shared" si="6"/>
      </c>
    </row>
    <row r="175" spans="24:25" ht="15">
      <c r="X175" s="1">
        <f t="shared" si="5"/>
      </c>
      <c r="Y175" s="6">
        <f t="shared" si="6"/>
      </c>
    </row>
    <row r="176" spans="24:25" ht="15">
      <c r="X176" s="1">
        <f t="shared" si="5"/>
      </c>
      <c r="Y176" s="6">
        <f t="shared" si="6"/>
      </c>
    </row>
    <row r="177" spans="24:25" ht="15">
      <c r="X177" s="1">
        <f t="shared" si="5"/>
      </c>
      <c r="Y177" s="6">
        <f t="shared" si="6"/>
      </c>
    </row>
    <row r="178" spans="24:25" ht="15">
      <c r="X178" s="1">
        <f t="shared" si="5"/>
      </c>
      <c r="Y178" s="6">
        <f t="shared" si="6"/>
      </c>
    </row>
    <row r="179" spans="24:25" ht="15">
      <c r="X179" s="1">
        <f t="shared" si="5"/>
      </c>
      <c r="Y179" s="6">
        <f t="shared" si="6"/>
      </c>
    </row>
    <row r="180" spans="24:25" ht="15">
      <c r="X180" s="1">
        <f t="shared" si="5"/>
      </c>
      <c r="Y180" s="6">
        <f t="shared" si="6"/>
      </c>
    </row>
    <row r="181" spans="24:25" ht="15">
      <c r="X181" s="1">
        <f t="shared" si="5"/>
      </c>
      <c r="Y181" s="6">
        <f t="shared" si="6"/>
      </c>
    </row>
    <row r="182" spans="24:25" ht="15">
      <c r="X182" s="1">
        <f t="shared" si="5"/>
      </c>
      <c r="Y182" s="6">
        <f t="shared" si="6"/>
      </c>
    </row>
    <row r="183" spans="24:25" ht="15">
      <c r="X183" s="1">
        <f aca="true" t="shared" si="7" ref="X183:X246">IF(X182&lt;$B$4,X182+1,"")</f>
      </c>
      <c r="Y183" s="6">
        <f t="shared" si="6"/>
      </c>
    </row>
    <row r="184" spans="24:25" ht="15">
      <c r="X184" s="1">
        <f t="shared" si="7"/>
      </c>
      <c r="Y184" s="6">
        <f t="shared" si="6"/>
      </c>
    </row>
    <row r="185" spans="24:25" ht="15">
      <c r="X185" s="1">
        <f t="shared" si="7"/>
      </c>
      <c r="Y185" s="6">
        <f t="shared" si="6"/>
      </c>
    </row>
    <row r="186" spans="24:25" ht="15">
      <c r="X186" s="1">
        <f t="shared" si="7"/>
      </c>
      <c r="Y186" s="6">
        <f t="shared" si="6"/>
      </c>
    </row>
    <row r="187" spans="24:25" ht="15">
      <c r="X187" s="1">
        <f t="shared" si="7"/>
      </c>
      <c r="Y187" s="6">
        <f t="shared" si="6"/>
      </c>
    </row>
    <row r="188" spans="24:25" ht="15">
      <c r="X188" s="1">
        <f t="shared" si="7"/>
      </c>
      <c r="Y188" s="6">
        <f t="shared" si="6"/>
      </c>
    </row>
    <row r="189" spans="24:25" ht="15">
      <c r="X189" s="1">
        <f t="shared" si="7"/>
      </c>
      <c r="Y189" s="6">
        <f t="shared" si="6"/>
      </c>
    </row>
    <row r="190" spans="24:25" ht="15">
      <c r="X190" s="1">
        <f t="shared" si="7"/>
      </c>
      <c r="Y190" s="6">
        <f t="shared" si="6"/>
      </c>
    </row>
    <row r="191" spans="24:25" ht="15">
      <c r="X191" s="1">
        <f t="shared" si="7"/>
      </c>
      <c r="Y191" s="6">
        <f t="shared" si="6"/>
      </c>
    </row>
    <row r="192" spans="24:25" ht="15">
      <c r="X192" s="1">
        <f t="shared" si="7"/>
      </c>
      <c r="Y192" s="6">
        <f t="shared" si="6"/>
      </c>
    </row>
    <row r="193" spans="24:25" ht="15">
      <c r="X193" s="1">
        <f t="shared" si="7"/>
      </c>
      <c r="Y193" s="6">
        <f t="shared" si="6"/>
      </c>
    </row>
    <row r="194" spans="24:25" ht="15">
      <c r="X194" s="1">
        <f t="shared" si="7"/>
      </c>
      <c r="Y194" s="6">
        <f t="shared" si="6"/>
      </c>
    </row>
    <row r="195" spans="24:25" ht="15">
      <c r="X195" s="1">
        <f t="shared" si="7"/>
      </c>
      <c r="Y195" s="6">
        <f t="shared" si="6"/>
      </c>
    </row>
    <row r="196" spans="24:25" ht="15">
      <c r="X196" s="1">
        <f t="shared" si="7"/>
      </c>
      <c r="Y196" s="6">
        <f aca="true" t="shared" si="8" ref="Y196:Y259">IF(X196&lt;=$B$4,BINOMDIST(X196,$B$4,$B$5,0),"")</f>
      </c>
    </row>
    <row r="197" spans="24:25" ht="15">
      <c r="X197" s="1">
        <f t="shared" si="7"/>
      </c>
      <c r="Y197" s="6">
        <f t="shared" si="8"/>
      </c>
    </row>
    <row r="198" spans="24:25" ht="15">
      <c r="X198" s="1">
        <f t="shared" si="7"/>
      </c>
      <c r="Y198" s="6">
        <f t="shared" si="8"/>
      </c>
    </row>
    <row r="199" spans="24:25" ht="15">
      <c r="X199" s="1">
        <f t="shared" si="7"/>
      </c>
      <c r="Y199" s="6">
        <f t="shared" si="8"/>
      </c>
    </row>
    <row r="200" spans="24:25" ht="15">
      <c r="X200" s="1">
        <f t="shared" si="7"/>
      </c>
      <c r="Y200" s="6">
        <f t="shared" si="8"/>
      </c>
    </row>
    <row r="201" spans="24:25" ht="15">
      <c r="X201" s="1">
        <f t="shared" si="7"/>
      </c>
      <c r="Y201" s="6">
        <f t="shared" si="8"/>
      </c>
    </row>
    <row r="202" spans="24:25" ht="15">
      <c r="X202" s="1">
        <f t="shared" si="7"/>
      </c>
      <c r="Y202" s="6">
        <f t="shared" si="8"/>
      </c>
    </row>
    <row r="203" spans="24:25" ht="15">
      <c r="X203" s="1">
        <f t="shared" si="7"/>
      </c>
      <c r="Y203" s="6">
        <f t="shared" si="8"/>
      </c>
    </row>
    <row r="204" spans="24:25" ht="15">
      <c r="X204" s="1">
        <f t="shared" si="7"/>
      </c>
      <c r="Y204" s="6">
        <f t="shared" si="8"/>
      </c>
    </row>
    <row r="205" spans="24:25" ht="15">
      <c r="X205" s="1">
        <f t="shared" si="7"/>
      </c>
      <c r="Y205" s="6">
        <f t="shared" si="8"/>
      </c>
    </row>
    <row r="206" spans="24:25" ht="15">
      <c r="X206" s="1">
        <f t="shared" si="7"/>
      </c>
      <c r="Y206" s="6">
        <f t="shared" si="8"/>
      </c>
    </row>
    <row r="207" spans="24:25" ht="15">
      <c r="X207" s="1">
        <f t="shared" si="7"/>
      </c>
      <c r="Y207" s="6">
        <f t="shared" si="8"/>
      </c>
    </row>
    <row r="208" spans="24:25" ht="15">
      <c r="X208" s="1">
        <f t="shared" si="7"/>
      </c>
      <c r="Y208" s="6">
        <f t="shared" si="8"/>
      </c>
    </row>
    <row r="209" spans="24:25" ht="15">
      <c r="X209" s="1">
        <f t="shared" si="7"/>
      </c>
      <c r="Y209" s="6">
        <f t="shared" si="8"/>
      </c>
    </row>
    <row r="210" spans="24:25" ht="15">
      <c r="X210" s="1">
        <f t="shared" si="7"/>
      </c>
      <c r="Y210" s="6">
        <f t="shared" si="8"/>
      </c>
    </row>
    <row r="211" spans="24:25" ht="15">
      <c r="X211" s="1">
        <f t="shared" si="7"/>
      </c>
      <c r="Y211" s="6">
        <f t="shared" si="8"/>
      </c>
    </row>
    <row r="212" spans="24:25" ht="15">
      <c r="X212" s="1">
        <f t="shared" si="7"/>
      </c>
      <c r="Y212" s="6">
        <f t="shared" si="8"/>
      </c>
    </row>
    <row r="213" spans="24:25" ht="15">
      <c r="X213" s="1">
        <f t="shared" si="7"/>
      </c>
      <c r="Y213" s="6">
        <f t="shared" si="8"/>
      </c>
    </row>
    <row r="214" spans="24:25" ht="15">
      <c r="X214" s="1">
        <f t="shared" si="7"/>
      </c>
      <c r="Y214" s="6">
        <f t="shared" si="8"/>
      </c>
    </row>
    <row r="215" spans="24:25" ht="15">
      <c r="X215" s="1">
        <f t="shared" si="7"/>
      </c>
      <c r="Y215" s="6">
        <f t="shared" si="8"/>
      </c>
    </row>
    <row r="216" spans="24:25" ht="15">
      <c r="X216" s="1">
        <f t="shared" si="7"/>
      </c>
      <c r="Y216" s="6">
        <f t="shared" si="8"/>
      </c>
    </row>
    <row r="217" spans="24:25" ht="15">
      <c r="X217" s="1">
        <f t="shared" si="7"/>
      </c>
      <c r="Y217" s="6">
        <f t="shared" si="8"/>
      </c>
    </row>
    <row r="218" spans="24:25" ht="15">
      <c r="X218" s="1">
        <f t="shared" si="7"/>
      </c>
      <c r="Y218" s="6">
        <f t="shared" si="8"/>
      </c>
    </row>
    <row r="219" spans="24:25" ht="15">
      <c r="X219" s="1">
        <f t="shared" si="7"/>
      </c>
      <c r="Y219" s="6">
        <f t="shared" si="8"/>
      </c>
    </row>
    <row r="220" spans="24:25" ht="15">
      <c r="X220" s="1">
        <f t="shared" si="7"/>
      </c>
      <c r="Y220" s="6">
        <f t="shared" si="8"/>
      </c>
    </row>
    <row r="221" spans="24:25" ht="15">
      <c r="X221" s="1">
        <f t="shared" si="7"/>
      </c>
      <c r="Y221" s="6">
        <f t="shared" si="8"/>
      </c>
    </row>
    <row r="222" spans="24:25" ht="15">
      <c r="X222" s="1">
        <f t="shared" si="7"/>
      </c>
      <c r="Y222" s="6">
        <f t="shared" si="8"/>
      </c>
    </row>
    <row r="223" spans="24:25" ht="15">
      <c r="X223" s="1">
        <f t="shared" si="7"/>
      </c>
      <c r="Y223" s="6">
        <f t="shared" si="8"/>
      </c>
    </row>
    <row r="224" spans="24:25" ht="15">
      <c r="X224" s="1">
        <f t="shared" si="7"/>
      </c>
      <c r="Y224" s="6">
        <f t="shared" si="8"/>
      </c>
    </row>
    <row r="225" spans="24:25" ht="15">
      <c r="X225" s="1">
        <f t="shared" si="7"/>
      </c>
      <c r="Y225" s="6">
        <f t="shared" si="8"/>
      </c>
    </row>
    <row r="226" spans="24:25" ht="15">
      <c r="X226" s="1">
        <f t="shared" si="7"/>
      </c>
      <c r="Y226" s="6">
        <f t="shared" si="8"/>
      </c>
    </row>
    <row r="227" spans="24:25" ht="15">
      <c r="X227" s="1">
        <f t="shared" si="7"/>
      </c>
      <c r="Y227" s="6">
        <f t="shared" si="8"/>
      </c>
    </row>
    <row r="228" spans="24:25" ht="15">
      <c r="X228" s="1">
        <f t="shared" si="7"/>
      </c>
      <c r="Y228" s="6">
        <f t="shared" si="8"/>
      </c>
    </row>
    <row r="229" spans="24:25" ht="15">
      <c r="X229" s="1">
        <f t="shared" si="7"/>
      </c>
      <c r="Y229" s="6">
        <f t="shared" si="8"/>
      </c>
    </row>
    <row r="230" spans="24:25" ht="15">
      <c r="X230" s="1">
        <f t="shared" si="7"/>
      </c>
      <c r="Y230" s="6">
        <f t="shared" si="8"/>
      </c>
    </row>
    <row r="231" spans="24:25" ht="15">
      <c r="X231" s="1">
        <f t="shared" si="7"/>
      </c>
      <c r="Y231" s="6">
        <f t="shared" si="8"/>
      </c>
    </row>
    <row r="232" spans="24:25" ht="15">
      <c r="X232" s="1">
        <f t="shared" si="7"/>
      </c>
      <c r="Y232" s="6">
        <f t="shared" si="8"/>
      </c>
    </row>
    <row r="233" spans="24:25" ht="15">
      <c r="X233" s="1">
        <f t="shared" si="7"/>
      </c>
      <c r="Y233" s="6">
        <f t="shared" si="8"/>
      </c>
    </row>
    <row r="234" spans="24:25" ht="15">
      <c r="X234" s="1">
        <f t="shared" si="7"/>
      </c>
      <c r="Y234" s="6">
        <f t="shared" si="8"/>
      </c>
    </row>
    <row r="235" spans="24:25" ht="15">
      <c r="X235" s="1">
        <f t="shared" si="7"/>
      </c>
      <c r="Y235" s="6">
        <f t="shared" si="8"/>
      </c>
    </row>
    <row r="236" spans="24:25" ht="15">
      <c r="X236" s="1">
        <f t="shared" si="7"/>
      </c>
      <c r="Y236" s="6">
        <f t="shared" si="8"/>
      </c>
    </row>
    <row r="237" spans="24:25" ht="15">
      <c r="X237" s="1">
        <f t="shared" si="7"/>
      </c>
      <c r="Y237" s="6">
        <f t="shared" si="8"/>
      </c>
    </row>
    <row r="238" spans="24:25" ht="15">
      <c r="X238" s="1">
        <f t="shared" si="7"/>
      </c>
      <c r="Y238" s="6">
        <f t="shared" si="8"/>
      </c>
    </row>
    <row r="239" spans="24:25" ht="15">
      <c r="X239" s="1">
        <f t="shared" si="7"/>
      </c>
      <c r="Y239" s="6">
        <f t="shared" si="8"/>
      </c>
    </row>
    <row r="240" spans="24:25" ht="15">
      <c r="X240" s="1">
        <f t="shared" si="7"/>
      </c>
      <c r="Y240" s="6">
        <f t="shared" si="8"/>
      </c>
    </row>
    <row r="241" spans="24:25" ht="15">
      <c r="X241" s="1">
        <f t="shared" si="7"/>
      </c>
      <c r="Y241" s="6">
        <f t="shared" si="8"/>
      </c>
    </row>
    <row r="242" spans="24:25" ht="15">
      <c r="X242" s="1">
        <f t="shared" si="7"/>
      </c>
      <c r="Y242" s="6">
        <f t="shared" si="8"/>
      </c>
    </row>
    <row r="243" spans="24:25" ht="15">
      <c r="X243" s="1">
        <f t="shared" si="7"/>
      </c>
      <c r="Y243" s="6">
        <f t="shared" si="8"/>
      </c>
    </row>
    <row r="244" spans="24:25" ht="15">
      <c r="X244" s="1">
        <f t="shared" si="7"/>
      </c>
      <c r="Y244" s="6">
        <f t="shared" si="8"/>
      </c>
    </row>
    <row r="245" spans="24:25" ht="15">
      <c r="X245" s="1">
        <f t="shared" si="7"/>
      </c>
      <c r="Y245" s="6">
        <f t="shared" si="8"/>
      </c>
    </row>
    <row r="246" spans="24:25" ht="15">
      <c r="X246" s="1">
        <f t="shared" si="7"/>
      </c>
      <c r="Y246" s="6">
        <f t="shared" si="8"/>
      </c>
    </row>
    <row r="247" spans="24:25" ht="15">
      <c r="X247" s="1">
        <f aca="true" t="shared" si="9" ref="X247:X310">IF(X246&lt;$B$4,X246+1,"")</f>
      </c>
      <c r="Y247" s="6">
        <f t="shared" si="8"/>
      </c>
    </row>
    <row r="248" spans="24:25" ht="15">
      <c r="X248" s="1">
        <f t="shared" si="9"/>
      </c>
      <c r="Y248" s="6">
        <f t="shared" si="8"/>
      </c>
    </row>
    <row r="249" spans="24:25" ht="15">
      <c r="X249" s="1">
        <f t="shared" si="9"/>
      </c>
      <c r="Y249" s="6">
        <f t="shared" si="8"/>
      </c>
    </row>
    <row r="250" spans="24:25" ht="15">
      <c r="X250" s="1">
        <f t="shared" si="9"/>
      </c>
      <c r="Y250" s="6">
        <f t="shared" si="8"/>
      </c>
    </row>
    <row r="251" spans="24:25" ht="15">
      <c r="X251" s="1">
        <f t="shared" si="9"/>
      </c>
      <c r="Y251" s="6">
        <f t="shared" si="8"/>
      </c>
    </row>
    <row r="252" spans="24:25" ht="15">
      <c r="X252" s="1">
        <f t="shared" si="9"/>
      </c>
      <c r="Y252" s="6">
        <f t="shared" si="8"/>
      </c>
    </row>
    <row r="253" spans="24:25" ht="15">
      <c r="X253" s="1">
        <f t="shared" si="9"/>
      </c>
      <c r="Y253" s="6">
        <f t="shared" si="8"/>
      </c>
    </row>
    <row r="254" spans="24:25" ht="15">
      <c r="X254" s="1">
        <f t="shared" si="9"/>
      </c>
      <c r="Y254" s="6">
        <f t="shared" si="8"/>
      </c>
    </row>
    <row r="255" spans="24:25" ht="15">
      <c r="X255" s="1">
        <f t="shared" si="9"/>
      </c>
      <c r="Y255" s="6">
        <f t="shared" si="8"/>
      </c>
    </row>
    <row r="256" spans="24:25" ht="15">
      <c r="X256" s="1">
        <f t="shared" si="9"/>
      </c>
      <c r="Y256" s="6">
        <f t="shared" si="8"/>
      </c>
    </row>
    <row r="257" spans="24:25" ht="15">
      <c r="X257" s="1">
        <f t="shared" si="9"/>
      </c>
      <c r="Y257" s="6">
        <f t="shared" si="8"/>
      </c>
    </row>
    <row r="258" spans="24:25" ht="15">
      <c r="X258" s="1">
        <f t="shared" si="9"/>
      </c>
      <c r="Y258" s="6">
        <f t="shared" si="8"/>
      </c>
    </row>
    <row r="259" spans="24:25" ht="15">
      <c r="X259" s="1">
        <f t="shared" si="9"/>
      </c>
      <c r="Y259" s="6">
        <f t="shared" si="8"/>
      </c>
    </row>
    <row r="260" spans="24:25" ht="15">
      <c r="X260" s="1">
        <f t="shared" si="9"/>
      </c>
      <c r="Y260" s="6">
        <f aca="true" t="shared" si="10" ref="Y260:Y323">IF(X260&lt;=$B$4,BINOMDIST(X260,$B$4,$B$5,0),"")</f>
      </c>
    </row>
    <row r="261" spans="24:25" ht="15">
      <c r="X261" s="1">
        <f t="shared" si="9"/>
      </c>
      <c r="Y261" s="6">
        <f t="shared" si="10"/>
      </c>
    </row>
    <row r="262" spans="24:25" ht="15">
      <c r="X262" s="1">
        <f t="shared" si="9"/>
      </c>
      <c r="Y262" s="6">
        <f t="shared" si="10"/>
      </c>
    </row>
    <row r="263" spans="24:25" ht="15">
      <c r="X263" s="1">
        <f t="shared" si="9"/>
      </c>
      <c r="Y263" s="6">
        <f t="shared" si="10"/>
      </c>
    </row>
    <row r="264" spans="24:25" ht="15">
      <c r="X264" s="1">
        <f t="shared" si="9"/>
      </c>
      <c r="Y264" s="6">
        <f t="shared" si="10"/>
      </c>
    </row>
    <row r="265" spans="24:25" ht="15">
      <c r="X265" s="1">
        <f t="shared" si="9"/>
      </c>
      <c r="Y265" s="6">
        <f t="shared" si="10"/>
      </c>
    </row>
    <row r="266" spans="24:25" ht="15">
      <c r="X266" s="1">
        <f t="shared" si="9"/>
      </c>
      <c r="Y266" s="6">
        <f t="shared" si="10"/>
      </c>
    </row>
    <row r="267" spans="24:25" ht="15">
      <c r="X267" s="1">
        <f t="shared" si="9"/>
      </c>
      <c r="Y267" s="6">
        <f t="shared" si="10"/>
      </c>
    </row>
    <row r="268" spans="24:25" ht="15">
      <c r="X268" s="1">
        <f t="shared" si="9"/>
      </c>
      <c r="Y268" s="6">
        <f t="shared" si="10"/>
      </c>
    </row>
    <row r="269" spans="24:25" ht="15">
      <c r="X269" s="1">
        <f t="shared" si="9"/>
      </c>
      <c r="Y269" s="6">
        <f t="shared" si="10"/>
      </c>
    </row>
    <row r="270" spans="24:25" ht="15">
      <c r="X270" s="1">
        <f t="shared" si="9"/>
      </c>
      <c r="Y270" s="6">
        <f t="shared" si="10"/>
      </c>
    </row>
    <row r="271" spans="24:25" ht="15">
      <c r="X271" s="1">
        <f t="shared" si="9"/>
      </c>
      <c r="Y271" s="6">
        <f t="shared" si="10"/>
      </c>
    </row>
    <row r="272" spans="24:25" ht="15">
      <c r="X272" s="1">
        <f t="shared" si="9"/>
      </c>
      <c r="Y272" s="6">
        <f t="shared" si="10"/>
      </c>
    </row>
    <row r="273" spans="24:25" ht="15">
      <c r="X273" s="1">
        <f t="shared" si="9"/>
      </c>
      <c r="Y273" s="6">
        <f t="shared" si="10"/>
      </c>
    </row>
    <row r="274" spans="24:25" ht="15">
      <c r="X274" s="1">
        <f t="shared" si="9"/>
      </c>
      <c r="Y274" s="6">
        <f t="shared" si="10"/>
      </c>
    </row>
    <row r="275" spans="24:25" ht="15">
      <c r="X275" s="1">
        <f t="shared" si="9"/>
      </c>
      <c r="Y275" s="6">
        <f t="shared" si="10"/>
      </c>
    </row>
    <row r="276" spans="24:25" ht="15">
      <c r="X276" s="1">
        <f t="shared" si="9"/>
      </c>
      <c r="Y276" s="6">
        <f t="shared" si="10"/>
      </c>
    </row>
    <row r="277" spans="24:25" ht="15">
      <c r="X277" s="1">
        <f t="shared" si="9"/>
      </c>
      <c r="Y277" s="6">
        <f t="shared" si="10"/>
      </c>
    </row>
    <row r="278" spans="24:25" ht="15">
      <c r="X278" s="1">
        <f t="shared" si="9"/>
      </c>
      <c r="Y278" s="6">
        <f t="shared" si="10"/>
      </c>
    </row>
    <row r="279" spans="24:25" ht="15">
      <c r="X279" s="1">
        <f t="shared" si="9"/>
      </c>
      <c r="Y279" s="6">
        <f t="shared" si="10"/>
      </c>
    </row>
    <row r="280" spans="24:25" ht="15">
      <c r="X280" s="1">
        <f t="shared" si="9"/>
      </c>
      <c r="Y280" s="6">
        <f t="shared" si="10"/>
      </c>
    </row>
    <row r="281" spans="24:25" ht="15">
      <c r="X281" s="1">
        <f t="shared" si="9"/>
      </c>
      <c r="Y281" s="6">
        <f t="shared" si="10"/>
      </c>
    </row>
    <row r="282" spans="24:25" ht="15">
      <c r="X282" s="1">
        <f t="shared" si="9"/>
      </c>
      <c r="Y282" s="6">
        <f t="shared" si="10"/>
      </c>
    </row>
    <row r="283" spans="24:25" ht="15">
      <c r="X283" s="1">
        <f t="shared" si="9"/>
      </c>
      <c r="Y283" s="6">
        <f t="shared" si="10"/>
      </c>
    </row>
    <row r="284" spans="24:25" ht="15">
      <c r="X284" s="1">
        <f t="shared" si="9"/>
      </c>
      <c r="Y284" s="6">
        <f t="shared" si="10"/>
      </c>
    </row>
    <row r="285" spans="24:25" ht="15">
      <c r="X285" s="1">
        <f t="shared" si="9"/>
      </c>
      <c r="Y285" s="6">
        <f t="shared" si="10"/>
      </c>
    </row>
    <row r="286" spans="24:25" ht="15">
      <c r="X286" s="1">
        <f t="shared" si="9"/>
      </c>
      <c r="Y286" s="6">
        <f t="shared" si="10"/>
      </c>
    </row>
    <row r="287" spans="24:25" ht="15">
      <c r="X287" s="1">
        <f t="shared" si="9"/>
      </c>
      <c r="Y287" s="6">
        <f t="shared" si="10"/>
      </c>
    </row>
    <row r="288" spans="24:25" ht="15">
      <c r="X288" s="1">
        <f t="shared" si="9"/>
      </c>
      <c r="Y288" s="6">
        <f t="shared" si="10"/>
      </c>
    </row>
    <row r="289" spans="24:25" ht="15">
      <c r="X289" s="1">
        <f t="shared" si="9"/>
      </c>
      <c r="Y289" s="6">
        <f t="shared" si="10"/>
      </c>
    </row>
    <row r="290" spans="24:25" ht="15">
      <c r="X290" s="1">
        <f t="shared" si="9"/>
      </c>
      <c r="Y290" s="6">
        <f t="shared" si="10"/>
      </c>
    </row>
    <row r="291" spans="24:25" ht="15">
      <c r="X291" s="1">
        <f t="shared" si="9"/>
      </c>
      <c r="Y291" s="6">
        <f t="shared" si="10"/>
      </c>
    </row>
    <row r="292" spans="24:25" ht="15">
      <c r="X292" s="1">
        <f t="shared" si="9"/>
      </c>
      <c r="Y292" s="6">
        <f t="shared" si="10"/>
      </c>
    </row>
    <row r="293" spans="24:25" ht="15">
      <c r="X293" s="1">
        <f t="shared" si="9"/>
      </c>
      <c r="Y293" s="6">
        <f t="shared" si="10"/>
      </c>
    </row>
    <row r="294" spans="24:25" ht="15">
      <c r="X294" s="1">
        <f t="shared" si="9"/>
      </c>
      <c r="Y294" s="6">
        <f t="shared" si="10"/>
      </c>
    </row>
    <row r="295" spans="24:25" ht="15">
      <c r="X295" s="1">
        <f t="shared" si="9"/>
      </c>
      <c r="Y295" s="6">
        <f t="shared" si="10"/>
      </c>
    </row>
    <row r="296" spans="24:25" ht="15">
      <c r="X296" s="1">
        <f t="shared" si="9"/>
      </c>
      <c r="Y296" s="6">
        <f t="shared" si="10"/>
      </c>
    </row>
    <row r="297" spans="24:25" ht="15">
      <c r="X297" s="1">
        <f t="shared" si="9"/>
      </c>
      <c r="Y297" s="6">
        <f t="shared" si="10"/>
      </c>
    </row>
    <row r="298" spans="24:25" ht="15">
      <c r="X298" s="1">
        <f t="shared" si="9"/>
      </c>
      <c r="Y298" s="6">
        <f t="shared" si="10"/>
      </c>
    </row>
    <row r="299" spans="24:25" ht="15">
      <c r="X299" s="1">
        <f t="shared" si="9"/>
      </c>
      <c r="Y299" s="6">
        <f t="shared" si="10"/>
      </c>
    </row>
    <row r="300" spans="24:25" ht="15">
      <c r="X300" s="1">
        <f t="shared" si="9"/>
      </c>
      <c r="Y300" s="6">
        <f t="shared" si="10"/>
      </c>
    </row>
    <row r="301" spans="24:25" ht="15">
      <c r="X301" s="1">
        <f t="shared" si="9"/>
      </c>
      <c r="Y301" s="6">
        <f t="shared" si="10"/>
      </c>
    </row>
    <row r="302" spans="24:25" ht="15">
      <c r="X302" s="1">
        <f t="shared" si="9"/>
      </c>
      <c r="Y302" s="6">
        <f t="shared" si="10"/>
      </c>
    </row>
    <row r="303" spans="24:25" ht="15">
      <c r="X303" s="1">
        <f t="shared" si="9"/>
      </c>
      <c r="Y303" s="6">
        <f t="shared" si="10"/>
      </c>
    </row>
    <row r="304" spans="24:25" ht="15">
      <c r="X304" s="1">
        <f t="shared" si="9"/>
      </c>
      <c r="Y304" s="6">
        <f t="shared" si="10"/>
      </c>
    </row>
    <row r="305" spans="24:25" ht="15">
      <c r="X305" s="1">
        <f t="shared" si="9"/>
      </c>
      <c r="Y305" s="6">
        <f t="shared" si="10"/>
      </c>
    </row>
    <row r="306" spans="24:25" ht="15">
      <c r="X306" s="1">
        <f t="shared" si="9"/>
      </c>
      <c r="Y306" s="6">
        <f t="shared" si="10"/>
      </c>
    </row>
    <row r="307" spans="24:25" ht="15">
      <c r="X307" s="1">
        <f t="shared" si="9"/>
      </c>
      <c r="Y307" s="6">
        <f t="shared" si="10"/>
      </c>
    </row>
    <row r="308" spans="24:25" ht="15">
      <c r="X308" s="1">
        <f t="shared" si="9"/>
      </c>
      <c r="Y308" s="6">
        <f t="shared" si="10"/>
      </c>
    </row>
    <row r="309" spans="24:25" ht="15">
      <c r="X309" s="1">
        <f t="shared" si="9"/>
      </c>
      <c r="Y309" s="6">
        <f t="shared" si="10"/>
      </c>
    </row>
    <row r="310" spans="24:25" ht="15">
      <c r="X310" s="1">
        <f t="shared" si="9"/>
      </c>
      <c r="Y310" s="6">
        <f t="shared" si="10"/>
      </c>
    </row>
    <row r="311" spans="24:25" ht="15">
      <c r="X311" s="1">
        <f aca="true" t="shared" si="11" ref="X311:X374">IF(X310&lt;$B$4,X310+1,"")</f>
      </c>
      <c r="Y311" s="6">
        <f t="shared" si="10"/>
      </c>
    </row>
    <row r="312" spans="24:25" ht="15">
      <c r="X312" s="1">
        <f t="shared" si="11"/>
      </c>
      <c r="Y312" s="6">
        <f t="shared" si="10"/>
      </c>
    </row>
    <row r="313" spans="24:25" ht="15">
      <c r="X313" s="1">
        <f t="shared" si="11"/>
      </c>
      <c r="Y313" s="6">
        <f t="shared" si="10"/>
      </c>
    </row>
    <row r="314" spans="24:25" ht="15">
      <c r="X314" s="1">
        <f t="shared" si="11"/>
      </c>
      <c r="Y314" s="6">
        <f t="shared" si="10"/>
      </c>
    </row>
    <row r="315" spans="24:25" ht="15">
      <c r="X315" s="1">
        <f t="shared" si="11"/>
      </c>
      <c r="Y315" s="6">
        <f t="shared" si="10"/>
      </c>
    </row>
    <row r="316" spans="24:25" ht="15">
      <c r="X316" s="1">
        <f t="shared" si="11"/>
      </c>
      <c r="Y316" s="6">
        <f t="shared" si="10"/>
      </c>
    </row>
    <row r="317" spans="24:25" ht="15">
      <c r="X317" s="1">
        <f t="shared" si="11"/>
      </c>
      <c r="Y317" s="6">
        <f t="shared" si="10"/>
      </c>
    </row>
    <row r="318" spans="24:25" ht="15">
      <c r="X318" s="1">
        <f t="shared" si="11"/>
      </c>
      <c r="Y318" s="6">
        <f t="shared" si="10"/>
      </c>
    </row>
    <row r="319" spans="24:25" ht="15">
      <c r="X319" s="1">
        <f t="shared" si="11"/>
      </c>
      <c r="Y319" s="6">
        <f t="shared" si="10"/>
      </c>
    </row>
    <row r="320" spans="24:25" ht="15">
      <c r="X320" s="1">
        <f t="shared" si="11"/>
      </c>
      <c r="Y320" s="6">
        <f t="shared" si="10"/>
      </c>
    </row>
    <row r="321" spans="24:25" ht="15">
      <c r="X321" s="1">
        <f t="shared" si="11"/>
      </c>
      <c r="Y321" s="6">
        <f t="shared" si="10"/>
      </c>
    </row>
    <row r="322" spans="24:25" ht="15">
      <c r="X322" s="1">
        <f t="shared" si="11"/>
      </c>
      <c r="Y322" s="6">
        <f t="shared" si="10"/>
      </c>
    </row>
    <row r="323" spans="24:25" ht="15">
      <c r="X323" s="1">
        <f t="shared" si="11"/>
      </c>
      <c r="Y323" s="6">
        <f t="shared" si="10"/>
      </c>
    </row>
    <row r="324" spans="24:25" ht="15">
      <c r="X324" s="1">
        <f t="shared" si="11"/>
      </c>
      <c r="Y324" s="6">
        <f aca="true" t="shared" si="12" ref="Y324:Y387">IF(X324&lt;=$B$4,BINOMDIST(X324,$B$4,$B$5,0),"")</f>
      </c>
    </row>
    <row r="325" spans="24:25" ht="15">
      <c r="X325" s="1">
        <f t="shared" si="11"/>
      </c>
      <c r="Y325" s="6">
        <f t="shared" si="12"/>
      </c>
    </row>
    <row r="326" spans="24:25" ht="15">
      <c r="X326" s="1">
        <f t="shared" si="11"/>
      </c>
      <c r="Y326" s="6">
        <f t="shared" si="12"/>
      </c>
    </row>
    <row r="327" spans="24:25" ht="15">
      <c r="X327" s="1">
        <f t="shared" si="11"/>
      </c>
      <c r="Y327" s="6">
        <f t="shared" si="12"/>
      </c>
    </row>
    <row r="328" spans="24:25" ht="15">
      <c r="X328" s="1">
        <f t="shared" si="11"/>
      </c>
      <c r="Y328" s="6">
        <f t="shared" si="12"/>
      </c>
    </row>
    <row r="329" spans="24:25" ht="15">
      <c r="X329" s="1">
        <f t="shared" si="11"/>
      </c>
      <c r="Y329" s="6">
        <f t="shared" si="12"/>
      </c>
    </row>
    <row r="330" spans="24:25" ht="15">
      <c r="X330" s="1">
        <f t="shared" si="11"/>
      </c>
      <c r="Y330" s="6">
        <f t="shared" si="12"/>
      </c>
    </row>
    <row r="331" spans="24:25" ht="15">
      <c r="X331" s="1">
        <f t="shared" si="11"/>
      </c>
      <c r="Y331" s="6">
        <f t="shared" si="12"/>
      </c>
    </row>
    <row r="332" spans="24:25" ht="15">
      <c r="X332" s="1">
        <f t="shared" si="11"/>
      </c>
      <c r="Y332" s="6">
        <f t="shared" si="12"/>
      </c>
    </row>
    <row r="333" spans="24:25" ht="15">
      <c r="X333" s="1">
        <f t="shared" si="11"/>
      </c>
      <c r="Y333" s="6">
        <f t="shared" si="12"/>
      </c>
    </row>
    <row r="334" spans="24:25" ht="15">
      <c r="X334" s="1">
        <f t="shared" si="11"/>
      </c>
      <c r="Y334" s="6">
        <f t="shared" si="12"/>
      </c>
    </row>
    <row r="335" spans="24:25" ht="15">
      <c r="X335" s="1">
        <f t="shared" si="11"/>
      </c>
      <c r="Y335" s="6">
        <f t="shared" si="12"/>
      </c>
    </row>
    <row r="336" spans="24:25" ht="15">
      <c r="X336" s="1">
        <f t="shared" si="11"/>
      </c>
      <c r="Y336" s="6">
        <f t="shared" si="12"/>
      </c>
    </row>
    <row r="337" spans="24:25" ht="15">
      <c r="X337" s="1">
        <f t="shared" si="11"/>
      </c>
      <c r="Y337" s="6">
        <f t="shared" si="12"/>
      </c>
    </row>
    <row r="338" spans="24:25" ht="15">
      <c r="X338" s="1">
        <f t="shared" si="11"/>
      </c>
      <c r="Y338" s="6">
        <f t="shared" si="12"/>
      </c>
    </row>
    <row r="339" spans="24:25" ht="15">
      <c r="X339" s="1">
        <f t="shared" si="11"/>
      </c>
      <c r="Y339" s="6">
        <f t="shared" si="12"/>
      </c>
    </row>
    <row r="340" spans="24:25" ht="15">
      <c r="X340" s="1">
        <f t="shared" si="11"/>
      </c>
      <c r="Y340" s="6">
        <f t="shared" si="12"/>
      </c>
    </row>
    <row r="341" spans="24:25" ht="15">
      <c r="X341" s="1">
        <f t="shared" si="11"/>
      </c>
      <c r="Y341" s="6">
        <f t="shared" si="12"/>
      </c>
    </row>
    <row r="342" spans="24:25" ht="15">
      <c r="X342" s="1">
        <f t="shared" si="11"/>
      </c>
      <c r="Y342" s="6">
        <f t="shared" si="12"/>
      </c>
    </row>
    <row r="343" spans="24:25" ht="15">
      <c r="X343" s="1">
        <f t="shared" si="11"/>
      </c>
      <c r="Y343" s="6">
        <f t="shared" si="12"/>
      </c>
    </row>
    <row r="344" spans="24:25" ht="15">
      <c r="X344" s="1">
        <f t="shared" si="11"/>
      </c>
      <c r="Y344" s="6">
        <f t="shared" si="12"/>
      </c>
    </row>
    <row r="345" spans="24:25" ht="15">
      <c r="X345" s="1">
        <f t="shared" si="11"/>
      </c>
      <c r="Y345" s="6">
        <f t="shared" si="12"/>
      </c>
    </row>
    <row r="346" spans="24:25" ht="15">
      <c r="X346" s="1">
        <f t="shared" si="11"/>
      </c>
      <c r="Y346" s="6">
        <f t="shared" si="12"/>
      </c>
    </row>
    <row r="347" spans="24:25" ht="15">
      <c r="X347" s="1">
        <f t="shared" si="11"/>
      </c>
      <c r="Y347" s="6">
        <f t="shared" si="12"/>
      </c>
    </row>
    <row r="348" spans="24:25" ht="15">
      <c r="X348" s="1">
        <f t="shared" si="11"/>
      </c>
      <c r="Y348" s="6">
        <f t="shared" si="12"/>
      </c>
    </row>
    <row r="349" spans="24:25" ht="15">
      <c r="X349" s="1">
        <f t="shared" si="11"/>
      </c>
      <c r="Y349" s="6">
        <f t="shared" si="12"/>
      </c>
    </row>
    <row r="350" spans="24:25" ht="15">
      <c r="X350" s="1">
        <f t="shared" si="11"/>
      </c>
      <c r="Y350" s="6">
        <f t="shared" si="12"/>
      </c>
    </row>
    <row r="351" spans="24:25" ht="15">
      <c r="X351" s="1">
        <f t="shared" si="11"/>
      </c>
      <c r="Y351" s="6">
        <f t="shared" si="12"/>
      </c>
    </row>
    <row r="352" spans="24:25" ht="15">
      <c r="X352" s="1">
        <f t="shared" si="11"/>
      </c>
      <c r="Y352" s="6">
        <f t="shared" si="12"/>
      </c>
    </row>
    <row r="353" spans="24:25" ht="15">
      <c r="X353" s="1">
        <f t="shared" si="11"/>
      </c>
      <c r="Y353" s="6">
        <f t="shared" si="12"/>
      </c>
    </row>
    <row r="354" spans="24:25" ht="15">
      <c r="X354" s="1">
        <f t="shared" si="11"/>
      </c>
      <c r="Y354" s="6">
        <f t="shared" si="12"/>
      </c>
    </row>
    <row r="355" spans="24:25" ht="15">
      <c r="X355" s="1">
        <f t="shared" si="11"/>
      </c>
      <c r="Y355" s="6">
        <f t="shared" si="12"/>
      </c>
    </row>
    <row r="356" spans="24:25" ht="15">
      <c r="X356" s="1">
        <f t="shared" si="11"/>
      </c>
      <c r="Y356" s="6">
        <f t="shared" si="12"/>
      </c>
    </row>
    <row r="357" spans="24:25" ht="15">
      <c r="X357" s="1">
        <f t="shared" si="11"/>
      </c>
      <c r="Y357" s="6">
        <f t="shared" si="12"/>
      </c>
    </row>
    <row r="358" spans="24:25" ht="15">
      <c r="X358" s="1">
        <f t="shared" si="11"/>
      </c>
      <c r="Y358" s="6">
        <f t="shared" si="12"/>
      </c>
    </row>
    <row r="359" spans="24:25" ht="15">
      <c r="X359" s="1">
        <f t="shared" si="11"/>
      </c>
      <c r="Y359" s="6">
        <f t="shared" si="12"/>
      </c>
    </row>
    <row r="360" spans="24:25" ht="15">
      <c r="X360" s="1">
        <f t="shared" si="11"/>
      </c>
      <c r="Y360" s="6">
        <f t="shared" si="12"/>
      </c>
    </row>
    <row r="361" spans="24:25" ht="15">
      <c r="X361" s="1">
        <f t="shared" si="11"/>
      </c>
      <c r="Y361" s="6">
        <f t="shared" si="12"/>
      </c>
    </row>
    <row r="362" spans="24:25" ht="15">
      <c r="X362" s="1">
        <f t="shared" si="11"/>
      </c>
      <c r="Y362" s="6">
        <f t="shared" si="12"/>
      </c>
    </row>
    <row r="363" spans="24:25" ht="15">
      <c r="X363" s="1">
        <f t="shared" si="11"/>
      </c>
      <c r="Y363" s="6">
        <f t="shared" si="12"/>
      </c>
    </row>
    <row r="364" spans="24:25" ht="15">
      <c r="X364" s="1">
        <f t="shared" si="11"/>
      </c>
      <c r="Y364" s="6">
        <f t="shared" si="12"/>
      </c>
    </row>
    <row r="365" spans="24:25" ht="15">
      <c r="X365" s="1">
        <f t="shared" si="11"/>
      </c>
      <c r="Y365" s="6">
        <f t="shared" si="12"/>
      </c>
    </row>
    <row r="366" spans="24:25" ht="15">
      <c r="X366" s="1">
        <f t="shared" si="11"/>
      </c>
      <c r="Y366" s="6">
        <f t="shared" si="12"/>
      </c>
    </row>
    <row r="367" spans="24:25" ht="15">
      <c r="X367" s="1">
        <f t="shared" si="11"/>
      </c>
      <c r="Y367" s="6">
        <f t="shared" si="12"/>
      </c>
    </row>
    <row r="368" spans="24:25" ht="15">
      <c r="X368" s="1">
        <f t="shared" si="11"/>
      </c>
      <c r="Y368" s="6">
        <f t="shared" si="12"/>
      </c>
    </row>
    <row r="369" spans="24:25" ht="15">
      <c r="X369" s="1">
        <f t="shared" si="11"/>
      </c>
      <c r="Y369" s="6">
        <f t="shared" si="12"/>
      </c>
    </row>
    <row r="370" spans="24:25" ht="15">
      <c r="X370" s="1">
        <f t="shared" si="11"/>
      </c>
      <c r="Y370" s="6">
        <f t="shared" si="12"/>
      </c>
    </row>
    <row r="371" spans="24:25" ht="15">
      <c r="X371" s="1">
        <f t="shared" si="11"/>
      </c>
      <c r="Y371" s="6">
        <f t="shared" si="12"/>
      </c>
    </row>
    <row r="372" spans="24:25" ht="15">
      <c r="X372" s="1">
        <f t="shared" si="11"/>
      </c>
      <c r="Y372" s="6">
        <f t="shared" si="12"/>
      </c>
    </row>
    <row r="373" spans="24:25" ht="15">
      <c r="X373" s="1">
        <f t="shared" si="11"/>
      </c>
      <c r="Y373" s="6">
        <f t="shared" si="12"/>
      </c>
    </row>
    <row r="374" spans="24:25" ht="15">
      <c r="X374" s="1">
        <f t="shared" si="11"/>
      </c>
      <c r="Y374" s="6">
        <f t="shared" si="12"/>
      </c>
    </row>
    <row r="375" spans="24:25" ht="15">
      <c r="X375" s="1">
        <f aca="true" t="shared" si="13" ref="X375:X438">IF(X374&lt;$B$4,X374+1,"")</f>
      </c>
      <c r="Y375" s="6">
        <f t="shared" si="12"/>
      </c>
    </row>
    <row r="376" spans="24:25" ht="15">
      <c r="X376" s="1">
        <f t="shared" si="13"/>
      </c>
      <c r="Y376" s="6">
        <f t="shared" si="12"/>
      </c>
    </row>
    <row r="377" spans="24:25" ht="15">
      <c r="X377" s="1">
        <f t="shared" si="13"/>
      </c>
      <c r="Y377" s="6">
        <f t="shared" si="12"/>
      </c>
    </row>
    <row r="378" spans="24:25" ht="15">
      <c r="X378" s="1">
        <f t="shared" si="13"/>
      </c>
      <c r="Y378" s="6">
        <f t="shared" si="12"/>
      </c>
    </row>
    <row r="379" spans="24:25" ht="15">
      <c r="X379" s="1">
        <f t="shared" si="13"/>
      </c>
      <c r="Y379" s="6">
        <f t="shared" si="12"/>
      </c>
    </row>
    <row r="380" spans="24:25" ht="15">
      <c r="X380" s="1">
        <f t="shared" si="13"/>
      </c>
      <c r="Y380" s="6">
        <f t="shared" si="12"/>
      </c>
    </row>
    <row r="381" spans="24:25" ht="15">
      <c r="X381" s="1">
        <f t="shared" si="13"/>
      </c>
      <c r="Y381" s="6">
        <f t="shared" si="12"/>
      </c>
    </row>
    <row r="382" spans="24:25" ht="15">
      <c r="X382" s="1">
        <f t="shared" si="13"/>
      </c>
      <c r="Y382" s="6">
        <f t="shared" si="12"/>
      </c>
    </row>
    <row r="383" spans="24:25" ht="15">
      <c r="X383" s="1">
        <f t="shared" si="13"/>
      </c>
      <c r="Y383" s="6">
        <f t="shared" si="12"/>
      </c>
    </row>
    <row r="384" spans="24:25" ht="15">
      <c r="X384" s="1">
        <f t="shared" si="13"/>
      </c>
      <c r="Y384" s="6">
        <f t="shared" si="12"/>
      </c>
    </row>
    <row r="385" spans="24:25" ht="15">
      <c r="X385" s="1">
        <f t="shared" si="13"/>
      </c>
      <c r="Y385" s="6">
        <f t="shared" si="12"/>
      </c>
    </row>
    <row r="386" spans="24:25" ht="15">
      <c r="X386" s="1">
        <f t="shared" si="13"/>
      </c>
      <c r="Y386" s="6">
        <f t="shared" si="12"/>
      </c>
    </row>
    <row r="387" spans="24:25" ht="15">
      <c r="X387" s="1">
        <f t="shared" si="13"/>
      </c>
      <c r="Y387" s="6">
        <f t="shared" si="12"/>
      </c>
    </row>
    <row r="388" spans="24:25" ht="15">
      <c r="X388" s="1">
        <f t="shared" si="13"/>
      </c>
      <c r="Y388" s="6">
        <f aca="true" t="shared" si="14" ref="Y388:Y451">IF(X388&lt;=$B$4,BINOMDIST(X388,$B$4,$B$5,0),"")</f>
      </c>
    </row>
    <row r="389" spans="24:25" ht="15">
      <c r="X389" s="1">
        <f t="shared" si="13"/>
      </c>
      <c r="Y389" s="6">
        <f t="shared" si="14"/>
      </c>
    </row>
    <row r="390" spans="24:25" ht="15">
      <c r="X390" s="1">
        <f t="shared" si="13"/>
      </c>
      <c r="Y390" s="6">
        <f t="shared" si="14"/>
      </c>
    </row>
    <row r="391" spans="24:25" ht="15">
      <c r="X391" s="1">
        <f t="shared" si="13"/>
      </c>
      <c r="Y391" s="6">
        <f t="shared" si="14"/>
      </c>
    </row>
    <row r="392" spans="24:25" ht="15">
      <c r="X392" s="1">
        <f t="shared" si="13"/>
      </c>
      <c r="Y392" s="6">
        <f t="shared" si="14"/>
      </c>
    </row>
    <row r="393" spans="24:25" ht="15">
      <c r="X393" s="1">
        <f t="shared" si="13"/>
      </c>
      <c r="Y393" s="6">
        <f t="shared" si="14"/>
      </c>
    </row>
    <row r="394" spans="24:25" ht="15">
      <c r="X394" s="1">
        <f t="shared" si="13"/>
      </c>
      <c r="Y394" s="6">
        <f t="shared" si="14"/>
      </c>
    </row>
    <row r="395" spans="24:25" ht="15">
      <c r="X395" s="1">
        <f t="shared" si="13"/>
      </c>
      <c r="Y395" s="6">
        <f t="shared" si="14"/>
      </c>
    </row>
    <row r="396" spans="24:25" ht="15">
      <c r="X396" s="1">
        <f t="shared" si="13"/>
      </c>
      <c r="Y396" s="6">
        <f t="shared" si="14"/>
      </c>
    </row>
    <row r="397" spans="24:25" ht="15">
      <c r="X397" s="1">
        <f t="shared" si="13"/>
      </c>
      <c r="Y397" s="6">
        <f t="shared" si="14"/>
      </c>
    </row>
    <row r="398" spans="24:25" ht="15">
      <c r="X398" s="1">
        <f t="shared" si="13"/>
      </c>
      <c r="Y398" s="6">
        <f t="shared" si="14"/>
      </c>
    </row>
    <row r="399" spans="24:25" ht="15">
      <c r="X399" s="1">
        <f t="shared" si="13"/>
      </c>
      <c r="Y399" s="6">
        <f t="shared" si="14"/>
      </c>
    </row>
    <row r="400" spans="24:25" ht="15">
      <c r="X400" s="1">
        <f t="shared" si="13"/>
      </c>
      <c r="Y400" s="6">
        <f t="shared" si="14"/>
      </c>
    </row>
    <row r="401" spans="24:25" ht="15">
      <c r="X401" s="1">
        <f t="shared" si="13"/>
      </c>
      <c r="Y401" s="6">
        <f t="shared" si="14"/>
      </c>
    </row>
    <row r="402" spans="24:25" ht="15">
      <c r="X402" s="1">
        <f t="shared" si="13"/>
      </c>
      <c r="Y402" s="6">
        <f t="shared" si="14"/>
      </c>
    </row>
    <row r="403" spans="24:25" ht="15">
      <c r="X403" s="1">
        <f t="shared" si="13"/>
      </c>
      <c r="Y403" s="6">
        <f t="shared" si="14"/>
      </c>
    </row>
    <row r="404" spans="24:25" ht="15">
      <c r="X404" s="1">
        <f t="shared" si="13"/>
      </c>
      <c r="Y404" s="6">
        <f t="shared" si="14"/>
      </c>
    </row>
    <row r="405" spans="24:25" ht="15">
      <c r="X405" s="1">
        <f t="shared" si="13"/>
      </c>
      <c r="Y405" s="6">
        <f t="shared" si="14"/>
      </c>
    </row>
    <row r="406" spans="24:25" ht="15">
      <c r="X406" s="1">
        <f t="shared" si="13"/>
      </c>
      <c r="Y406" s="6">
        <f t="shared" si="14"/>
      </c>
    </row>
    <row r="407" spans="24:25" ht="15">
      <c r="X407" s="1">
        <f t="shared" si="13"/>
      </c>
      <c r="Y407" s="6">
        <f t="shared" si="14"/>
      </c>
    </row>
    <row r="408" spans="24:25" ht="15">
      <c r="X408" s="1">
        <f t="shared" si="13"/>
      </c>
      <c r="Y408" s="6">
        <f t="shared" si="14"/>
      </c>
    </row>
    <row r="409" spans="24:25" ht="15">
      <c r="X409" s="1">
        <f t="shared" si="13"/>
      </c>
      <c r="Y409" s="6">
        <f t="shared" si="14"/>
      </c>
    </row>
    <row r="410" spans="24:25" ht="15">
      <c r="X410" s="1">
        <f t="shared" si="13"/>
      </c>
      <c r="Y410" s="6">
        <f t="shared" si="14"/>
      </c>
    </row>
    <row r="411" spans="24:25" ht="15">
      <c r="X411" s="1">
        <f t="shared" si="13"/>
      </c>
      <c r="Y411" s="6">
        <f t="shared" si="14"/>
      </c>
    </row>
    <row r="412" spans="24:25" ht="15">
      <c r="X412" s="1">
        <f t="shared" si="13"/>
      </c>
      <c r="Y412" s="6">
        <f t="shared" si="14"/>
      </c>
    </row>
    <row r="413" spans="24:25" ht="15">
      <c r="X413" s="1">
        <f t="shared" si="13"/>
      </c>
      <c r="Y413" s="6">
        <f t="shared" si="14"/>
      </c>
    </row>
    <row r="414" spans="24:25" ht="15">
      <c r="X414" s="1">
        <f t="shared" si="13"/>
      </c>
      <c r="Y414" s="6">
        <f t="shared" si="14"/>
      </c>
    </row>
    <row r="415" spans="24:25" ht="15">
      <c r="X415" s="1">
        <f t="shared" si="13"/>
      </c>
      <c r="Y415" s="6">
        <f t="shared" si="14"/>
      </c>
    </row>
    <row r="416" spans="24:25" ht="15">
      <c r="X416" s="1">
        <f t="shared" si="13"/>
      </c>
      <c r="Y416" s="6">
        <f t="shared" si="14"/>
      </c>
    </row>
    <row r="417" spans="24:25" ht="15">
      <c r="X417" s="1">
        <f t="shared" si="13"/>
      </c>
      <c r="Y417" s="6">
        <f t="shared" si="14"/>
      </c>
    </row>
    <row r="418" spans="24:25" ht="15">
      <c r="X418" s="1">
        <f t="shared" si="13"/>
      </c>
      <c r="Y418" s="6">
        <f t="shared" si="14"/>
      </c>
    </row>
    <row r="419" spans="24:25" ht="15">
      <c r="X419" s="1">
        <f t="shared" si="13"/>
      </c>
      <c r="Y419" s="6">
        <f t="shared" si="14"/>
      </c>
    </row>
    <row r="420" spans="24:25" ht="15">
      <c r="X420" s="1">
        <f t="shared" si="13"/>
      </c>
      <c r="Y420" s="6">
        <f t="shared" si="14"/>
      </c>
    </row>
    <row r="421" spans="24:25" ht="15">
      <c r="X421" s="1">
        <f t="shared" si="13"/>
      </c>
      <c r="Y421" s="6">
        <f t="shared" si="14"/>
      </c>
    </row>
    <row r="422" spans="24:25" ht="15">
      <c r="X422" s="1">
        <f t="shared" si="13"/>
      </c>
      <c r="Y422" s="6">
        <f t="shared" si="14"/>
      </c>
    </row>
    <row r="423" spans="24:25" ht="15">
      <c r="X423" s="1">
        <f t="shared" si="13"/>
      </c>
      <c r="Y423" s="6">
        <f t="shared" si="14"/>
      </c>
    </row>
    <row r="424" spans="24:25" ht="15">
      <c r="X424" s="1">
        <f t="shared" si="13"/>
      </c>
      <c r="Y424" s="6">
        <f t="shared" si="14"/>
      </c>
    </row>
    <row r="425" spans="24:25" ht="15">
      <c r="X425" s="1">
        <f t="shared" si="13"/>
      </c>
      <c r="Y425" s="6">
        <f t="shared" si="14"/>
      </c>
    </row>
    <row r="426" spans="24:25" ht="15">
      <c r="X426" s="1">
        <f t="shared" si="13"/>
      </c>
      <c r="Y426" s="6">
        <f t="shared" si="14"/>
      </c>
    </row>
    <row r="427" spans="24:25" ht="15">
      <c r="X427" s="1">
        <f t="shared" si="13"/>
      </c>
      <c r="Y427" s="6">
        <f t="shared" si="14"/>
      </c>
    </row>
    <row r="428" spans="24:25" ht="15">
      <c r="X428" s="1">
        <f t="shared" si="13"/>
      </c>
      <c r="Y428" s="6">
        <f t="shared" si="14"/>
      </c>
    </row>
    <row r="429" spans="24:25" ht="15">
      <c r="X429" s="1">
        <f t="shared" si="13"/>
      </c>
      <c r="Y429" s="6">
        <f t="shared" si="14"/>
      </c>
    </row>
    <row r="430" spans="24:25" ht="15">
      <c r="X430" s="1">
        <f t="shared" si="13"/>
      </c>
      <c r="Y430" s="6">
        <f t="shared" si="14"/>
      </c>
    </row>
    <row r="431" spans="24:25" ht="15">
      <c r="X431" s="1">
        <f t="shared" si="13"/>
      </c>
      <c r="Y431" s="6">
        <f t="shared" si="14"/>
      </c>
    </row>
    <row r="432" spans="24:25" ht="15">
      <c r="X432" s="1">
        <f t="shared" si="13"/>
      </c>
      <c r="Y432" s="6">
        <f t="shared" si="14"/>
      </c>
    </row>
    <row r="433" spans="24:25" ht="15">
      <c r="X433" s="1">
        <f t="shared" si="13"/>
      </c>
      <c r="Y433" s="6">
        <f t="shared" si="14"/>
      </c>
    </row>
    <row r="434" spans="24:25" ht="15">
      <c r="X434" s="1">
        <f t="shared" si="13"/>
      </c>
      <c r="Y434" s="6">
        <f t="shared" si="14"/>
      </c>
    </row>
    <row r="435" spans="24:25" ht="15">
      <c r="X435" s="1">
        <f t="shared" si="13"/>
      </c>
      <c r="Y435" s="6">
        <f t="shared" si="14"/>
      </c>
    </row>
    <row r="436" spans="24:25" ht="15">
      <c r="X436" s="1">
        <f t="shared" si="13"/>
      </c>
      <c r="Y436" s="6">
        <f t="shared" si="14"/>
      </c>
    </row>
    <row r="437" spans="24:25" ht="15">
      <c r="X437" s="1">
        <f t="shared" si="13"/>
      </c>
      <c r="Y437" s="6">
        <f t="shared" si="14"/>
      </c>
    </row>
    <row r="438" spans="24:25" ht="15">
      <c r="X438" s="1">
        <f t="shared" si="13"/>
      </c>
      <c r="Y438" s="6">
        <f t="shared" si="14"/>
      </c>
    </row>
    <row r="439" spans="24:25" ht="15">
      <c r="X439" s="1">
        <f aca="true" t="shared" si="15" ref="X439:X502">IF(X438&lt;$B$4,X438+1,"")</f>
      </c>
      <c r="Y439" s="6">
        <f t="shared" si="14"/>
      </c>
    </row>
    <row r="440" spans="24:25" ht="15">
      <c r="X440" s="1">
        <f t="shared" si="15"/>
      </c>
      <c r="Y440" s="6">
        <f t="shared" si="14"/>
      </c>
    </row>
    <row r="441" spans="24:25" ht="15">
      <c r="X441" s="1">
        <f t="shared" si="15"/>
      </c>
      <c r="Y441" s="6">
        <f t="shared" si="14"/>
      </c>
    </row>
    <row r="442" spans="24:25" ht="15">
      <c r="X442" s="1">
        <f t="shared" si="15"/>
      </c>
      <c r="Y442" s="6">
        <f t="shared" si="14"/>
      </c>
    </row>
    <row r="443" spans="24:25" ht="15">
      <c r="X443" s="1">
        <f t="shared" si="15"/>
      </c>
      <c r="Y443" s="6">
        <f t="shared" si="14"/>
      </c>
    </row>
    <row r="444" spans="24:25" ht="15">
      <c r="X444" s="1">
        <f t="shared" si="15"/>
      </c>
      <c r="Y444" s="6">
        <f t="shared" si="14"/>
      </c>
    </row>
    <row r="445" spans="24:25" ht="15">
      <c r="X445" s="1">
        <f t="shared" si="15"/>
      </c>
      <c r="Y445" s="6">
        <f t="shared" si="14"/>
      </c>
    </row>
    <row r="446" spans="24:25" ht="15">
      <c r="X446" s="1">
        <f t="shared" si="15"/>
      </c>
      <c r="Y446" s="6">
        <f t="shared" si="14"/>
      </c>
    </row>
    <row r="447" spans="24:25" ht="15">
      <c r="X447" s="1">
        <f t="shared" si="15"/>
      </c>
      <c r="Y447" s="6">
        <f t="shared" si="14"/>
      </c>
    </row>
    <row r="448" spans="24:25" ht="15">
      <c r="X448" s="1">
        <f t="shared" si="15"/>
      </c>
      <c r="Y448" s="6">
        <f t="shared" si="14"/>
      </c>
    </row>
    <row r="449" spans="24:25" ht="15">
      <c r="X449" s="1">
        <f t="shared" si="15"/>
      </c>
      <c r="Y449" s="6">
        <f t="shared" si="14"/>
      </c>
    </row>
    <row r="450" spans="24:25" ht="15">
      <c r="X450" s="1">
        <f t="shared" si="15"/>
      </c>
      <c r="Y450" s="6">
        <f t="shared" si="14"/>
      </c>
    </row>
    <row r="451" spans="24:25" ht="15">
      <c r="X451" s="1">
        <f t="shared" si="15"/>
      </c>
      <c r="Y451" s="6">
        <f t="shared" si="14"/>
      </c>
    </row>
    <row r="452" spans="24:25" ht="15">
      <c r="X452" s="1">
        <f t="shared" si="15"/>
      </c>
      <c r="Y452" s="6">
        <f aca="true" t="shared" si="16" ref="Y452:Y515">IF(X452&lt;=$B$4,BINOMDIST(X452,$B$4,$B$5,0),"")</f>
      </c>
    </row>
    <row r="453" spans="24:25" ht="15">
      <c r="X453" s="1">
        <f t="shared" si="15"/>
      </c>
      <c r="Y453" s="6">
        <f t="shared" si="16"/>
      </c>
    </row>
    <row r="454" spans="24:25" ht="15">
      <c r="X454" s="1">
        <f t="shared" si="15"/>
      </c>
      <c r="Y454" s="6">
        <f t="shared" si="16"/>
      </c>
    </row>
    <row r="455" spans="24:25" ht="15">
      <c r="X455" s="1">
        <f t="shared" si="15"/>
      </c>
      <c r="Y455" s="6">
        <f t="shared" si="16"/>
      </c>
    </row>
    <row r="456" spans="24:25" ht="15">
      <c r="X456" s="1">
        <f t="shared" si="15"/>
      </c>
      <c r="Y456" s="6">
        <f t="shared" si="16"/>
      </c>
    </row>
    <row r="457" spans="24:25" ht="15">
      <c r="X457" s="1">
        <f t="shared" si="15"/>
      </c>
      <c r="Y457" s="6">
        <f t="shared" si="16"/>
      </c>
    </row>
    <row r="458" spans="24:25" ht="15">
      <c r="X458" s="1">
        <f t="shared" si="15"/>
      </c>
      <c r="Y458" s="6">
        <f t="shared" si="16"/>
      </c>
    </row>
    <row r="459" spans="24:25" ht="15">
      <c r="X459" s="1">
        <f t="shared" si="15"/>
      </c>
      <c r="Y459" s="6">
        <f t="shared" si="16"/>
      </c>
    </row>
    <row r="460" spans="24:25" ht="15">
      <c r="X460" s="1">
        <f t="shared" si="15"/>
      </c>
      <c r="Y460" s="6">
        <f t="shared" si="16"/>
      </c>
    </row>
    <row r="461" spans="24:25" ht="15">
      <c r="X461" s="1">
        <f t="shared" si="15"/>
      </c>
      <c r="Y461" s="6">
        <f t="shared" si="16"/>
      </c>
    </row>
    <row r="462" spans="24:25" ht="15">
      <c r="X462" s="1">
        <f t="shared" si="15"/>
      </c>
      <c r="Y462" s="6">
        <f t="shared" si="16"/>
      </c>
    </row>
    <row r="463" spans="24:25" ht="15">
      <c r="X463" s="1">
        <f t="shared" si="15"/>
      </c>
      <c r="Y463" s="6">
        <f t="shared" si="16"/>
      </c>
    </row>
    <row r="464" spans="24:25" ht="15">
      <c r="X464" s="1">
        <f t="shared" si="15"/>
      </c>
      <c r="Y464" s="6">
        <f t="shared" si="16"/>
      </c>
    </row>
    <row r="465" spans="24:25" ht="15">
      <c r="X465" s="1">
        <f t="shared" si="15"/>
      </c>
      <c r="Y465" s="6">
        <f t="shared" si="16"/>
      </c>
    </row>
    <row r="466" spans="24:25" ht="15">
      <c r="X466" s="1">
        <f t="shared" si="15"/>
      </c>
      <c r="Y466" s="6">
        <f t="shared" si="16"/>
      </c>
    </row>
    <row r="467" spans="24:25" ht="15">
      <c r="X467" s="1">
        <f t="shared" si="15"/>
      </c>
      <c r="Y467" s="6">
        <f t="shared" si="16"/>
      </c>
    </row>
    <row r="468" spans="24:25" ht="15">
      <c r="X468" s="1">
        <f t="shared" si="15"/>
      </c>
      <c r="Y468" s="6">
        <f t="shared" si="16"/>
      </c>
    </row>
    <row r="469" spans="24:25" ht="15">
      <c r="X469" s="1">
        <f t="shared" si="15"/>
      </c>
      <c r="Y469" s="6">
        <f t="shared" si="16"/>
      </c>
    </row>
    <row r="470" spans="24:25" ht="15">
      <c r="X470" s="1">
        <f t="shared" si="15"/>
      </c>
      <c r="Y470" s="6">
        <f t="shared" si="16"/>
      </c>
    </row>
    <row r="471" spans="24:25" ht="15">
      <c r="X471" s="1">
        <f t="shared" si="15"/>
      </c>
      <c r="Y471" s="6">
        <f t="shared" si="16"/>
      </c>
    </row>
    <row r="472" spans="24:25" ht="15">
      <c r="X472" s="1">
        <f t="shared" si="15"/>
      </c>
      <c r="Y472" s="6">
        <f t="shared" si="16"/>
      </c>
    </row>
    <row r="473" spans="24:25" ht="15">
      <c r="X473" s="1">
        <f t="shared" si="15"/>
      </c>
      <c r="Y473" s="6">
        <f t="shared" si="16"/>
      </c>
    </row>
    <row r="474" spans="24:25" ht="15">
      <c r="X474" s="1">
        <f t="shared" si="15"/>
      </c>
      <c r="Y474" s="6">
        <f t="shared" si="16"/>
      </c>
    </row>
    <row r="475" spans="24:25" ht="15">
      <c r="X475" s="1">
        <f t="shared" si="15"/>
      </c>
      <c r="Y475" s="6">
        <f t="shared" si="16"/>
      </c>
    </row>
    <row r="476" spans="24:25" ht="15">
      <c r="X476" s="1">
        <f t="shared" si="15"/>
      </c>
      <c r="Y476" s="6">
        <f t="shared" si="16"/>
      </c>
    </row>
    <row r="477" spans="24:25" ht="15">
      <c r="X477" s="1">
        <f t="shared" si="15"/>
      </c>
      <c r="Y477" s="6">
        <f t="shared" si="16"/>
      </c>
    </row>
    <row r="478" spans="24:25" ht="15">
      <c r="X478" s="1">
        <f t="shared" si="15"/>
      </c>
      <c r="Y478" s="6">
        <f t="shared" si="16"/>
      </c>
    </row>
    <row r="479" spans="24:25" ht="15">
      <c r="X479" s="1">
        <f t="shared" si="15"/>
      </c>
      <c r="Y479" s="6">
        <f t="shared" si="16"/>
      </c>
    </row>
    <row r="480" spans="24:25" ht="15">
      <c r="X480" s="1">
        <f t="shared" si="15"/>
      </c>
      <c r="Y480" s="6">
        <f t="shared" si="16"/>
      </c>
    </row>
    <row r="481" spans="24:25" ht="15">
      <c r="X481" s="1">
        <f t="shared" si="15"/>
      </c>
      <c r="Y481" s="6">
        <f t="shared" si="16"/>
      </c>
    </row>
    <row r="482" spans="24:25" ht="15">
      <c r="X482" s="1">
        <f t="shared" si="15"/>
      </c>
      <c r="Y482" s="6">
        <f t="shared" si="16"/>
      </c>
    </row>
    <row r="483" spans="24:25" ht="15">
      <c r="X483" s="1">
        <f t="shared" si="15"/>
      </c>
      <c r="Y483" s="6">
        <f t="shared" si="16"/>
      </c>
    </row>
    <row r="484" spans="24:25" ht="15">
      <c r="X484" s="1">
        <f t="shared" si="15"/>
      </c>
      <c r="Y484" s="6">
        <f t="shared" si="16"/>
      </c>
    </row>
    <row r="485" spans="24:25" ht="15">
      <c r="X485" s="1">
        <f t="shared" si="15"/>
      </c>
      <c r="Y485" s="6">
        <f t="shared" si="16"/>
      </c>
    </row>
    <row r="486" spans="24:25" ht="15">
      <c r="X486" s="1">
        <f t="shared" si="15"/>
      </c>
      <c r="Y486" s="6">
        <f t="shared" si="16"/>
      </c>
    </row>
    <row r="487" spans="24:25" ht="15">
      <c r="X487" s="1">
        <f t="shared" si="15"/>
      </c>
      <c r="Y487" s="6">
        <f t="shared" si="16"/>
      </c>
    </row>
    <row r="488" spans="24:25" ht="15">
      <c r="X488" s="1">
        <f t="shared" si="15"/>
      </c>
      <c r="Y488" s="6">
        <f t="shared" si="16"/>
      </c>
    </row>
    <row r="489" spans="24:25" ht="15">
      <c r="X489" s="1">
        <f t="shared" si="15"/>
      </c>
      <c r="Y489" s="6">
        <f t="shared" si="16"/>
      </c>
    </row>
    <row r="490" spans="24:25" ht="15">
      <c r="X490" s="1">
        <f t="shared" si="15"/>
      </c>
      <c r="Y490" s="6">
        <f t="shared" si="16"/>
      </c>
    </row>
    <row r="491" spans="24:25" ht="15">
      <c r="X491" s="1">
        <f t="shared" si="15"/>
      </c>
      <c r="Y491" s="6">
        <f t="shared" si="16"/>
      </c>
    </row>
    <row r="492" spans="24:25" ht="15">
      <c r="X492" s="1">
        <f t="shared" si="15"/>
      </c>
      <c r="Y492" s="6">
        <f t="shared" si="16"/>
      </c>
    </row>
    <row r="493" spans="24:25" ht="15">
      <c r="X493" s="1">
        <f t="shared" si="15"/>
      </c>
      <c r="Y493" s="6">
        <f t="shared" si="16"/>
      </c>
    </row>
    <row r="494" spans="24:25" ht="15">
      <c r="X494" s="1">
        <f t="shared" si="15"/>
      </c>
      <c r="Y494" s="6">
        <f t="shared" si="16"/>
      </c>
    </row>
    <row r="495" spans="24:25" ht="15">
      <c r="X495" s="1">
        <f t="shared" si="15"/>
      </c>
      <c r="Y495" s="6">
        <f t="shared" si="16"/>
      </c>
    </row>
    <row r="496" spans="24:25" ht="15">
      <c r="X496" s="1">
        <f t="shared" si="15"/>
      </c>
      <c r="Y496" s="6">
        <f t="shared" si="16"/>
      </c>
    </row>
    <row r="497" spans="24:25" ht="15">
      <c r="X497" s="1">
        <f t="shared" si="15"/>
      </c>
      <c r="Y497" s="6">
        <f t="shared" si="16"/>
      </c>
    </row>
    <row r="498" spans="24:25" ht="15">
      <c r="X498" s="1">
        <f t="shared" si="15"/>
      </c>
      <c r="Y498" s="6">
        <f t="shared" si="16"/>
      </c>
    </row>
    <row r="499" spans="24:25" ht="15">
      <c r="X499" s="1">
        <f t="shared" si="15"/>
      </c>
      <c r="Y499" s="6">
        <f t="shared" si="16"/>
      </c>
    </row>
    <row r="500" spans="24:25" ht="15">
      <c r="X500" s="1">
        <f t="shared" si="15"/>
      </c>
      <c r="Y500" s="6">
        <f t="shared" si="16"/>
      </c>
    </row>
    <row r="501" spans="24:25" ht="15">
      <c r="X501" s="1">
        <f t="shared" si="15"/>
      </c>
      <c r="Y501" s="6">
        <f t="shared" si="16"/>
      </c>
    </row>
    <row r="502" spans="24:25" ht="15">
      <c r="X502" s="1">
        <f t="shared" si="15"/>
      </c>
      <c r="Y502" s="6">
        <f t="shared" si="16"/>
      </c>
    </row>
    <row r="503" spans="24:25" ht="15">
      <c r="X503" s="1">
        <f aca="true" t="shared" si="17" ref="X503:X566">IF(X502&lt;$B$4,X502+1,"")</f>
      </c>
      <c r="Y503" s="6">
        <f t="shared" si="16"/>
      </c>
    </row>
    <row r="504" spans="24:25" ht="15">
      <c r="X504" s="1">
        <f t="shared" si="17"/>
      </c>
      <c r="Y504" s="6">
        <f t="shared" si="16"/>
      </c>
    </row>
    <row r="505" spans="24:25" ht="15">
      <c r="X505" s="1">
        <f t="shared" si="17"/>
      </c>
      <c r="Y505" s="6">
        <f t="shared" si="16"/>
      </c>
    </row>
    <row r="506" spans="24:25" ht="15">
      <c r="X506" s="1">
        <f t="shared" si="17"/>
      </c>
      <c r="Y506" s="6">
        <f t="shared" si="16"/>
      </c>
    </row>
    <row r="507" spans="24:25" ht="15">
      <c r="X507" s="1">
        <f t="shared" si="17"/>
      </c>
      <c r="Y507" s="6">
        <f t="shared" si="16"/>
      </c>
    </row>
    <row r="508" spans="24:25" ht="15">
      <c r="X508" s="1">
        <f t="shared" si="17"/>
      </c>
      <c r="Y508" s="6">
        <f t="shared" si="16"/>
      </c>
    </row>
    <row r="509" spans="24:25" ht="15">
      <c r="X509" s="1">
        <f t="shared" si="17"/>
      </c>
      <c r="Y509" s="6">
        <f t="shared" si="16"/>
      </c>
    </row>
    <row r="510" spans="24:25" ht="15">
      <c r="X510" s="1">
        <f t="shared" si="17"/>
      </c>
      <c r="Y510" s="6">
        <f t="shared" si="16"/>
      </c>
    </row>
    <row r="511" spans="24:25" ht="15">
      <c r="X511" s="1">
        <f t="shared" si="17"/>
      </c>
      <c r="Y511" s="6">
        <f t="shared" si="16"/>
      </c>
    </row>
    <row r="512" spans="24:25" ht="15">
      <c r="X512" s="1">
        <f t="shared" si="17"/>
      </c>
      <c r="Y512" s="6">
        <f t="shared" si="16"/>
      </c>
    </row>
    <row r="513" spans="24:25" ht="15">
      <c r="X513" s="1">
        <f t="shared" si="17"/>
      </c>
      <c r="Y513" s="6">
        <f t="shared" si="16"/>
      </c>
    </row>
    <row r="514" spans="24:25" ht="15">
      <c r="X514" s="1">
        <f t="shared" si="17"/>
      </c>
      <c r="Y514" s="6">
        <f t="shared" si="16"/>
      </c>
    </row>
    <row r="515" spans="24:25" ht="15">
      <c r="X515" s="1">
        <f t="shared" si="17"/>
      </c>
      <c r="Y515" s="6">
        <f t="shared" si="16"/>
      </c>
    </row>
    <row r="516" spans="24:25" ht="15">
      <c r="X516" s="1">
        <f t="shared" si="17"/>
      </c>
      <c r="Y516" s="6">
        <f aca="true" t="shared" si="18" ref="Y516:Y579">IF(X516&lt;=$B$4,BINOMDIST(X516,$B$4,$B$5,0),"")</f>
      </c>
    </row>
    <row r="517" spans="24:25" ht="15">
      <c r="X517" s="1">
        <f t="shared" si="17"/>
      </c>
      <c r="Y517" s="6">
        <f t="shared" si="18"/>
      </c>
    </row>
    <row r="518" spans="24:25" ht="15">
      <c r="X518" s="1">
        <f t="shared" si="17"/>
      </c>
      <c r="Y518" s="6">
        <f t="shared" si="18"/>
      </c>
    </row>
    <row r="519" spans="24:25" ht="15">
      <c r="X519" s="1">
        <f t="shared" si="17"/>
      </c>
      <c r="Y519" s="6">
        <f t="shared" si="18"/>
      </c>
    </row>
    <row r="520" spans="24:25" ht="15">
      <c r="X520" s="1">
        <f t="shared" si="17"/>
      </c>
      <c r="Y520" s="6">
        <f t="shared" si="18"/>
      </c>
    </row>
    <row r="521" spans="24:25" ht="15">
      <c r="X521" s="1">
        <f t="shared" si="17"/>
      </c>
      <c r="Y521" s="6">
        <f t="shared" si="18"/>
      </c>
    </row>
    <row r="522" spans="24:25" ht="15">
      <c r="X522" s="1">
        <f t="shared" si="17"/>
      </c>
      <c r="Y522" s="6">
        <f t="shared" si="18"/>
      </c>
    </row>
    <row r="523" spans="24:25" ht="15">
      <c r="X523" s="1">
        <f t="shared" si="17"/>
      </c>
      <c r="Y523" s="6">
        <f t="shared" si="18"/>
      </c>
    </row>
    <row r="524" spans="24:25" ht="15">
      <c r="X524" s="1">
        <f t="shared" si="17"/>
      </c>
      <c r="Y524" s="6">
        <f t="shared" si="18"/>
      </c>
    </row>
    <row r="525" spans="24:25" ht="15">
      <c r="X525" s="1">
        <f t="shared" si="17"/>
      </c>
      <c r="Y525" s="6">
        <f t="shared" si="18"/>
      </c>
    </row>
    <row r="526" spans="24:25" ht="15">
      <c r="X526" s="1">
        <f t="shared" si="17"/>
      </c>
      <c r="Y526" s="6">
        <f t="shared" si="18"/>
      </c>
    </row>
    <row r="527" spans="24:25" ht="15">
      <c r="X527" s="1">
        <f t="shared" si="17"/>
      </c>
      <c r="Y527" s="6">
        <f t="shared" si="18"/>
      </c>
    </row>
    <row r="528" spans="24:25" ht="15">
      <c r="X528" s="1">
        <f t="shared" si="17"/>
      </c>
      <c r="Y528" s="6">
        <f t="shared" si="18"/>
      </c>
    </row>
    <row r="529" spans="24:25" ht="15">
      <c r="X529" s="1">
        <f t="shared" si="17"/>
      </c>
      <c r="Y529" s="6">
        <f t="shared" si="18"/>
      </c>
    </row>
    <row r="530" spans="24:25" ht="15">
      <c r="X530" s="1">
        <f t="shared" si="17"/>
      </c>
      <c r="Y530" s="6">
        <f t="shared" si="18"/>
      </c>
    </row>
    <row r="531" spans="24:25" ht="15">
      <c r="X531" s="1">
        <f t="shared" si="17"/>
      </c>
      <c r="Y531" s="6">
        <f t="shared" si="18"/>
      </c>
    </row>
    <row r="532" spans="24:25" ht="15">
      <c r="X532" s="1">
        <f t="shared" si="17"/>
      </c>
      <c r="Y532" s="6">
        <f t="shared" si="18"/>
      </c>
    </row>
    <row r="533" spans="24:25" ht="15">
      <c r="X533" s="1">
        <f t="shared" si="17"/>
      </c>
      <c r="Y533" s="6">
        <f t="shared" si="18"/>
      </c>
    </row>
    <row r="534" spans="24:25" ht="15">
      <c r="X534" s="1">
        <f t="shared" si="17"/>
      </c>
      <c r="Y534" s="6">
        <f t="shared" si="18"/>
      </c>
    </row>
    <row r="535" spans="24:25" ht="15">
      <c r="X535" s="1">
        <f t="shared" si="17"/>
      </c>
      <c r="Y535" s="6">
        <f t="shared" si="18"/>
      </c>
    </row>
    <row r="536" spans="24:25" ht="15">
      <c r="X536" s="1">
        <f t="shared" si="17"/>
      </c>
      <c r="Y536" s="6">
        <f t="shared" si="18"/>
      </c>
    </row>
    <row r="537" spans="24:25" ht="15">
      <c r="X537" s="1">
        <f t="shared" si="17"/>
      </c>
      <c r="Y537" s="6">
        <f t="shared" si="18"/>
      </c>
    </row>
    <row r="538" spans="24:25" ht="15">
      <c r="X538" s="1">
        <f t="shared" si="17"/>
      </c>
      <c r="Y538" s="6">
        <f t="shared" si="18"/>
      </c>
    </row>
    <row r="539" spans="24:25" ht="15">
      <c r="X539" s="1">
        <f t="shared" si="17"/>
      </c>
      <c r="Y539" s="6">
        <f t="shared" si="18"/>
      </c>
    </row>
    <row r="540" spans="24:25" ht="15">
      <c r="X540" s="1">
        <f t="shared" si="17"/>
      </c>
      <c r="Y540" s="6">
        <f t="shared" si="18"/>
      </c>
    </row>
    <row r="541" spans="24:25" ht="15">
      <c r="X541" s="1">
        <f t="shared" si="17"/>
      </c>
      <c r="Y541" s="6">
        <f t="shared" si="18"/>
      </c>
    </row>
    <row r="542" spans="24:25" ht="15">
      <c r="X542" s="1">
        <f t="shared" si="17"/>
      </c>
      <c r="Y542" s="6">
        <f t="shared" si="18"/>
      </c>
    </row>
    <row r="543" spans="24:25" ht="15">
      <c r="X543" s="1">
        <f t="shared" si="17"/>
      </c>
      <c r="Y543" s="6">
        <f t="shared" si="18"/>
      </c>
    </row>
    <row r="544" spans="24:25" ht="15">
      <c r="X544" s="1">
        <f t="shared" si="17"/>
      </c>
      <c r="Y544" s="6">
        <f t="shared" si="18"/>
      </c>
    </row>
    <row r="545" spans="24:25" ht="15">
      <c r="X545" s="1">
        <f t="shared" si="17"/>
      </c>
      <c r="Y545" s="6">
        <f t="shared" si="18"/>
      </c>
    </row>
    <row r="546" spans="24:25" ht="15">
      <c r="X546" s="1">
        <f t="shared" si="17"/>
      </c>
      <c r="Y546" s="6">
        <f t="shared" si="18"/>
      </c>
    </row>
    <row r="547" spans="24:25" ht="15">
      <c r="X547" s="1">
        <f t="shared" si="17"/>
      </c>
      <c r="Y547" s="6">
        <f t="shared" si="18"/>
      </c>
    </row>
    <row r="548" spans="24:25" ht="15">
      <c r="X548" s="1">
        <f t="shared" si="17"/>
      </c>
      <c r="Y548" s="6">
        <f t="shared" si="18"/>
      </c>
    </row>
    <row r="549" spans="24:25" ht="15">
      <c r="X549" s="1">
        <f t="shared" si="17"/>
      </c>
      <c r="Y549" s="6">
        <f t="shared" si="18"/>
      </c>
    </row>
    <row r="550" spans="24:25" ht="15">
      <c r="X550" s="1">
        <f t="shared" si="17"/>
      </c>
      <c r="Y550" s="6">
        <f t="shared" si="18"/>
      </c>
    </row>
    <row r="551" spans="24:25" ht="15">
      <c r="X551" s="1">
        <f t="shared" si="17"/>
      </c>
      <c r="Y551" s="6">
        <f t="shared" si="18"/>
      </c>
    </row>
    <row r="552" spans="24:25" ht="15">
      <c r="X552" s="1">
        <f t="shared" si="17"/>
      </c>
      <c r="Y552" s="6">
        <f t="shared" si="18"/>
      </c>
    </row>
    <row r="553" spans="24:25" ht="15">
      <c r="X553" s="1">
        <f t="shared" si="17"/>
      </c>
      <c r="Y553" s="6">
        <f t="shared" si="18"/>
      </c>
    </row>
    <row r="554" spans="24:25" ht="15">
      <c r="X554" s="1">
        <f t="shared" si="17"/>
      </c>
      <c r="Y554" s="6">
        <f t="shared" si="18"/>
      </c>
    </row>
    <row r="555" spans="24:25" ht="15">
      <c r="X555" s="1">
        <f t="shared" si="17"/>
      </c>
      <c r="Y555" s="6">
        <f t="shared" si="18"/>
      </c>
    </row>
    <row r="556" spans="24:25" ht="15">
      <c r="X556" s="1">
        <f t="shared" si="17"/>
      </c>
      <c r="Y556" s="6">
        <f t="shared" si="18"/>
      </c>
    </row>
    <row r="557" spans="24:25" ht="15">
      <c r="X557" s="1">
        <f t="shared" si="17"/>
      </c>
      <c r="Y557" s="6">
        <f t="shared" si="18"/>
      </c>
    </row>
    <row r="558" spans="24:25" ht="15">
      <c r="X558" s="1">
        <f t="shared" si="17"/>
      </c>
      <c r="Y558" s="6">
        <f t="shared" si="18"/>
      </c>
    </row>
    <row r="559" spans="24:25" ht="15">
      <c r="X559" s="1">
        <f t="shared" si="17"/>
      </c>
      <c r="Y559" s="6">
        <f t="shared" si="18"/>
      </c>
    </row>
    <row r="560" spans="24:25" ht="15">
      <c r="X560" s="1">
        <f t="shared" si="17"/>
      </c>
      <c r="Y560" s="6">
        <f t="shared" si="18"/>
      </c>
    </row>
    <row r="561" spans="24:25" ht="15">
      <c r="X561" s="1">
        <f t="shared" si="17"/>
      </c>
      <c r="Y561" s="6">
        <f t="shared" si="18"/>
      </c>
    </row>
    <row r="562" spans="24:25" ht="15">
      <c r="X562" s="1">
        <f t="shared" si="17"/>
      </c>
      <c r="Y562" s="6">
        <f t="shared" si="18"/>
      </c>
    </row>
    <row r="563" spans="24:25" ht="15">
      <c r="X563" s="1">
        <f t="shared" si="17"/>
      </c>
      <c r="Y563" s="6">
        <f t="shared" si="18"/>
      </c>
    </row>
    <row r="564" spans="24:25" ht="15">
      <c r="X564" s="1">
        <f t="shared" si="17"/>
      </c>
      <c r="Y564" s="6">
        <f t="shared" si="18"/>
      </c>
    </row>
    <row r="565" spans="24:25" ht="15">
      <c r="X565" s="1">
        <f t="shared" si="17"/>
      </c>
      <c r="Y565" s="6">
        <f t="shared" si="18"/>
      </c>
    </row>
    <row r="566" spans="24:25" ht="15">
      <c r="X566" s="1">
        <f t="shared" si="17"/>
      </c>
      <c r="Y566" s="6">
        <f t="shared" si="18"/>
      </c>
    </row>
    <row r="567" spans="24:25" ht="15">
      <c r="X567" s="1">
        <f aca="true" t="shared" si="19" ref="X567:X630">IF(X566&lt;$B$4,X566+1,"")</f>
      </c>
      <c r="Y567" s="6">
        <f t="shared" si="18"/>
      </c>
    </row>
    <row r="568" spans="24:25" ht="15">
      <c r="X568" s="1">
        <f t="shared" si="19"/>
      </c>
      <c r="Y568" s="6">
        <f t="shared" si="18"/>
      </c>
    </row>
    <row r="569" spans="24:25" ht="15">
      <c r="X569" s="1">
        <f t="shared" si="19"/>
      </c>
      <c r="Y569" s="6">
        <f t="shared" si="18"/>
      </c>
    </row>
    <row r="570" spans="24:25" ht="15">
      <c r="X570" s="1">
        <f t="shared" si="19"/>
      </c>
      <c r="Y570" s="6">
        <f t="shared" si="18"/>
      </c>
    </row>
    <row r="571" spans="24:25" ht="15">
      <c r="X571" s="1">
        <f t="shared" si="19"/>
      </c>
      <c r="Y571" s="6">
        <f t="shared" si="18"/>
      </c>
    </row>
    <row r="572" spans="24:25" ht="15">
      <c r="X572" s="1">
        <f t="shared" si="19"/>
      </c>
      <c r="Y572" s="6">
        <f t="shared" si="18"/>
      </c>
    </row>
    <row r="573" spans="24:25" ht="15">
      <c r="X573" s="1">
        <f t="shared" si="19"/>
      </c>
      <c r="Y573" s="6">
        <f t="shared" si="18"/>
      </c>
    </row>
    <row r="574" spans="24:25" ht="15">
      <c r="X574" s="1">
        <f t="shared" si="19"/>
      </c>
      <c r="Y574" s="6">
        <f t="shared" si="18"/>
      </c>
    </row>
    <row r="575" spans="24:25" ht="15">
      <c r="X575" s="1">
        <f t="shared" si="19"/>
      </c>
      <c r="Y575" s="6">
        <f t="shared" si="18"/>
      </c>
    </row>
    <row r="576" spans="24:25" ht="15">
      <c r="X576" s="1">
        <f t="shared" si="19"/>
      </c>
      <c r="Y576" s="6">
        <f t="shared" si="18"/>
      </c>
    </row>
    <row r="577" spans="24:25" ht="15">
      <c r="X577" s="1">
        <f t="shared" si="19"/>
      </c>
      <c r="Y577" s="6">
        <f t="shared" si="18"/>
      </c>
    </row>
    <row r="578" spans="24:25" ht="15">
      <c r="X578" s="1">
        <f t="shared" si="19"/>
      </c>
      <c r="Y578" s="6">
        <f t="shared" si="18"/>
      </c>
    </row>
    <row r="579" spans="24:25" ht="15">
      <c r="X579" s="1">
        <f t="shared" si="19"/>
      </c>
      <c r="Y579" s="6">
        <f t="shared" si="18"/>
      </c>
    </row>
    <row r="580" spans="24:25" ht="15">
      <c r="X580" s="1">
        <f t="shared" si="19"/>
      </c>
      <c r="Y580" s="6">
        <f aca="true" t="shared" si="20" ref="Y580:Y643">IF(X580&lt;=$B$4,BINOMDIST(X580,$B$4,$B$5,0),"")</f>
      </c>
    </row>
    <row r="581" spans="24:25" ht="15">
      <c r="X581" s="1">
        <f t="shared" si="19"/>
      </c>
      <c r="Y581" s="6">
        <f t="shared" si="20"/>
      </c>
    </row>
    <row r="582" spans="24:25" ht="15">
      <c r="X582" s="1">
        <f t="shared" si="19"/>
      </c>
      <c r="Y582" s="6">
        <f t="shared" si="20"/>
      </c>
    </row>
    <row r="583" spans="24:25" ht="15">
      <c r="X583" s="1">
        <f t="shared" si="19"/>
      </c>
      <c r="Y583" s="6">
        <f t="shared" si="20"/>
      </c>
    </row>
    <row r="584" spans="24:25" ht="15">
      <c r="X584" s="1">
        <f t="shared" si="19"/>
      </c>
      <c r="Y584" s="6">
        <f t="shared" si="20"/>
      </c>
    </row>
    <row r="585" spans="24:25" ht="15">
      <c r="X585" s="1">
        <f t="shared" si="19"/>
      </c>
      <c r="Y585" s="6">
        <f t="shared" si="20"/>
      </c>
    </row>
    <row r="586" spans="24:25" ht="15">
      <c r="X586" s="1">
        <f t="shared" si="19"/>
      </c>
      <c r="Y586" s="6">
        <f t="shared" si="20"/>
      </c>
    </row>
    <row r="587" spans="24:25" ht="15">
      <c r="X587" s="1">
        <f t="shared" si="19"/>
      </c>
      <c r="Y587" s="6">
        <f t="shared" si="20"/>
      </c>
    </row>
    <row r="588" spans="24:25" ht="15">
      <c r="X588" s="1">
        <f t="shared" si="19"/>
      </c>
      <c r="Y588" s="6">
        <f t="shared" si="20"/>
      </c>
    </row>
    <row r="589" spans="24:25" ht="15">
      <c r="X589" s="1">
        <f t="shared" si="19"/>
      </c>
      <c r="Y589" s="6">
        <f t="shared" si="20"/>
      </c>
    </row>
    <row r="590" spans="24:25" ht="15">
      <c r="X590" s="1">
        <f t="shared" si="19"/>
      </c>
      <c r="Y590" s="6">
        <f t="shared" si="20"/>
      </c>
    </row>
    <row r="591" spans="24:25" ht="15">
      <c r="X591" s="1">
        <f t="shared" si="19"/>
      </c>
      <c r="Y591" s="6">
        <f t="shared" si="20"/>
      </c>
    </row>
    <row r="592" spans="24:25" ht="15">
      <c r="X592" s="1">
        <f t="shared" si="19"/>
      </c>
      <c r="Y592" s="6">
        <f t="shared" si="20"/>
      </c>
    </row>
    <row r="593" spans="24:25" ht="15">
      <c r="X593" s="1">
        <f t="shared" si="19"/>
      </c>
      <c r="Y593" s="6">
        <f t="shared" si="20"/>
      </c>
    </row>
    <row r="594" spans="24:25" ht="15">
      <c r="X594" s="1">
        <f t="shared" si="19"/>
      </c>
      <c r="Y594" s="6">
        <f t="shared" si="20"/>
      </c>
    </row>
    <row r="595" spans="24:25" ht="15">
      <c r="X595" s="1">
        <f t="shared" si="19"/>
      </c>
      <c r="Y595" s="6">
        <f t="shared" si="20"/>
      </c>
    </row>
    <row r="596" spans="24:25" ht="15">
      <c r="X596" s="1">
        <f t="shared" si="19"/>
      </c>
      <c r="Y596" s="6">
        <f t="shared" si="20"/>
      </c>
    </row>
    <row r="597" spans="24:25" ht="15">
      <c r="X597" s="1">
        <f t="shared" si="19"/>
      </c>
      <c r="Y597" s="6">
        <f t="shared" si="20"/>
      </c>
    </row>
    <row r="598" spans="24:25" ht="15">
      <c r="X598" s="1">
        <f t="shared" si="19"/>
      </c>
      <c r="Y598" s="6">
        <f t="shared" si="20"/>
      </c>
    </row>
    <row r="599" spans="24:25" ht="15">
      <c r="X599" s="1">
        <f t="shared" si="19"/>
      </c>
      <c r="Y599" s="6">
        <f t="shared" si="20"/>
      </c>
    </row>
    <row r="600" spans="24:25" ht="15">
      <c r="X600" s="1">
        <f t="shared" si="19"/>
      </c>
      <c r="Y600" s="6">
        <f t="shared" si="20"/>
      </c>
    </row>
    <row r="601" spans="24:25" ht="15">
      <c r="X601" s="1">
        <f t="shared" si="19"/>
      </c>
      <c r="Y601" s="6">
        <f t="shared" si="20"/>
      </c>
    </row>
    <row r="602" spans="24:25" ht="15">
      <c r="X602" s="1">
        <f t="shared" si="19"/>
      </c>
      <c r="Y602" s="6">
        <f t="shared" si="20"/>
      </c>
    </row>
    <row r="603" spans="24:25" ht="15">
      <c r="X603" s="1">
        <f t="shared" si="19"/>
      </c>
      <c r="Y603" s="6">
        <f t="shared" si="20"/>
      </c>
    </row>
    <row r="604" spans="24:25" ht="15">
      <c r="X604" s="1">
        <f t="shared" si="19"/>
      </c>
      <c r="Y604" s="6">
        <f t="shared" si="20"/>
      </c>
    </row>
    <row r="605" spans="24:25" ht="15">
      <c r="X605" s="1">
        <f t="shared" si="19"/>
      </c>
      <c r="Y605" s="6">
        <f t="shared" si="20"/>
      </c>
    </row>
    <row r="606" spans="24:25" ht="15">
      <c r="X606" s="1">
        <f t="shared" si="19"/>
      </c>
      <c r="Y606" s="6">
        <f t="shared" si="20"/>
      </c>
    </row>
    <row r="607" spans="24:25" ht="15">
      <c r="X607" s="1">
        <f t="shared" si="19"/>
      </c>
      <c r="Y607" s="6">
        <f t="shared" si="20"/>
      </c>
    </row>
    <row r="608" spans="24:25" ht="15">
      <c r="X608" s="1">
        <f t="shared" si="19"/>
      </c>
      <c r="Y608" s="6">
        <f t="shared" si="20"/>
      </c>
    </row>
    <row r="609" spans="24:25" ht="15">
      <c r="X609" s="1">
        <f t="shared" si="19"/>
      </c>
      <c r="Y609" s="6">
        <f t="shared" si="20"/>
      </c>
    </row>
    <row r="610" spans="24:25" ht="15">
      <c r="X610" s="1">
        <f t="shared" si="19"/>
      </c>
      <c r="Y610" s="6">
        <f t="shared" si="20"/>
      </c>
    </row>
    <row r="611" spans="24:25" ht="15">
      <c r="X611" s="1">
        <f t="shared" si="19"/>
      </c>
      <c r="Y611" s="6">
        <f t="shared" si="20"/>
      </c>
    </row>
    <row r="612" spans="24:25" ht="15">
      <c r="X612" s="1">
        <f t="shared" si="19"/>
      </c>
      <c r="Y612" s="6">
        <f t="shared" si="20"/>
      </c>
    </row>
    <row r="613" spans="24:25" ht="15">
      <c r="X613" s="1">
        <f t="shared" si="19"/>
      </c>
      <c r="Y613" s="6">
        <f t="shared" si="20"/>
      </c>
    </row>
    <row r="614" spans="24:25" ht="15">
      <c r="X614" s="1">
        <f t="shared" si="19"/>
      </c>
      <c r="Y614" s="6">
        <f t="shared" si="20"/>
      </c>
    </row>
    <row r="615" spans="24:25" ht="15">
      <c r="X615" s="1">
        <f t="shared" si="19"/>
      </c>
      <c r="Y615" s="6">
        <f t="shared" si="20"/>
      </c>
    </row>
    <row r="616" spans="24:25" ht="15">
      <c r="X616" s="1">
        <f t="shared" si="19"/>
      </c>
      <c r="Y616" s="6">
        <f t="shared" si="20"/>
      </c>
    </row>
    <row r="617" spans="24:25" ht="15">
      <c r="X617" s="1">
        <f t="shared" si="19"/>
      </c>
      <c r="Y617" s="6">
        <f t="shared" si="20"/>
      </c>
    </row>
    <row r="618" spans="24:25" ht="15">
      <c r="X618" s="1">
        <f t="shared" si="19"/>
      </c>
      <c r="Y618" s="6">
        <f t="shared" si="20"/>
      </c>
    </row>
    <row r="619" spans="24:25" ht="15">
      <c r="X619" s="1">
        <f t="shared" si="19"/>
      </c>
      <c r="Y619" s="6">
        <f t="shared" si="20"/>
      </c>
    </row>
    <row r="620" spans="24:25" ht="15">
      <c r="X620" s="1">
        <f t="shared" si="19"/>
      </c>
      <c r="Y620" s="6">
        <f t="shared" si="20"/>
      </c>
    </row>
    <row r="621" spans="24:25" ht="15">
      <c r="X621" s="1">
        <f t="shared" si="19"/>
      </c>
      <c r="Y621" s="6">
        <f t="shared" si="20"/>
      </c>
    </row>
    <row r="622" spans="24:25" ht="15">
      <c r="X622" s="1">
        <f t="shared" si="19"/>
      </c>
      <c r="Y622" s="6">
        <f t="shared" si="20"/>
      </c>
    </row>
    <row r="623" spans="24:25" ht="15">
      <c r="X623" s="1">
        <f t="shared" si="19"/>
      </c>
      <c r="Y623" s="6">
        <f t="shared" si="20"/>
      </c>
    </row>
    <row r="624" spans="24:25" ht="15">
      <c r="X624" s="1">
        <f t="shared" si="19"/>
      </c>
      <c r="Y624" s="6">
        <f t="shared" si="20"/>
      </c>
    </row>
    <row r="625" spans="24:25" ht="15">
      <c r="X625" s="1">
        <f t="shared" si="19"/>
      </c>
      <c r="Y625" s="6">
        <f t="shared" si="20"/>
      </c>
    </row>
    <row r="626" spans="24:25" ht="15">
      <c r="X626" s="1">
        <f t="shared" si="19"/>
      </c>
      <c r="Y626" s="6">
        <f t="shared" si="20"/>
      </c>
    </row>
    <row r="627" spans="24:25" ht="15">
      <c r="X627" s="1">
        <f t="shared" si="19"/>
      </c>
      <c r="Y627" s="6">
        <f t="shared" si="20"/>
      </c>
    </row>
    <row r="628" spans="24:25" ht="15">
      <c r="X628" s="1">
        <f t="shared" si="19"/>
      </c>
      <c r="Y628" s="6">
        <f t="shared" si="20"/>
      </c>
    </row>
    <row r="629" spans="24:25" ht="15">
      <c r="X629" s="1">
        <f t="shared" si="19"/>
      </c>
      <c r="Y629" s="6">
        <f t="shared" si="20"/>
      </c>
    </row>
    <row r="630" spans="24:25" ht="15">
      <c r="X630" s="1">
        <f t="shared" si="19"/>
      </c>
      <c r="Y630" s="6">
        <f t="shared" si="20"/>
      </c>
    </row>
    <row r="631" spans="24:25" ht="15">
      <c r="X631" s="1">
        <f aca="true" t="shared" si="21" ref="X631:X694">IF(X630&lt;$B$4,X630+1,"")</f>
      </c>
      <c r="Y631" s="6">
        <f t="shared" si="20"/>
      </c>
    </row>
    <row r="632" spans="24:25" ht="15">
      <c r="X632" s="1">
        <f t="shared" si="21"/>
      </c>
      <c r="Y632" s="6">
        <f t="shared" si="20"/>
      </c>
    </row>
    <row r="633" spans="24:25" ht="15">
      <c r="X633" s="1">
        <f t="shared" si="21"/>
      </c>
      <c r="Y633" s="6">
        <f t="shared" si="20"/>
      </c>
    </row>
    <row r="634" spans="24:25" ht="15">
      <c r="X634" s="1">
        <f t="shared" si="21"/>
      </c>
      <c r="Y634" s="6">
        <f t="shared" si="20"/>
      </c>
    </row>
    <row r="635" spans="24:25" ht="15">
      <c r="X635" s="1">
        <f t="shared" si="21"/>
      </c>
      <c r="Y635" s="6">
        <f t="shared" si="20"/>
      </c>
    </row>
    <row r="636" spans="24:25" ht="15">
      <c r="X636" s="1">
        <f t="shared" si="21"/>
      </c>
      <c r="Y636" s="6">
        <f t="shared" si="20"/>
      </c>
    </row>
    <row r="637" spans="24:25" ht="15">
      <c r="X637" s="1">
        <f t="shared" si="21"/>
      </c>
      <c r="Y637" s="6">
        <f t="shared" si="20"/>
      </c>
    </row>
    <row r="638" spans="24:25" ht="15">
      <c r="X638" s="1">
        <f t="shared" si="21"/>
      </c>
      <c r="Y638" s="6">
        <f t="shared" si="20"/>
      </c>
    </row>
    <row r="639" spans="24:25" ht="15">
      <c r="X639" s="1">
        <f t="shared" si="21"/>
      </c>
      <c r="Y639" s="6">
        <f t="shared" si="20"/>
      </c>
    </row>
    <row r="640" spans="24:25" ht="15">
      <c r="X640" s="1">
        <f t="shared" si="21"/>
      </c>
      <c r="Y640" s="6">
        <f t="shared" si="20"/>
      </c>
    </row>
    <row r="641" spans="24:25" ht="15">
      <c r="X641" s="1">
        <f t="shared" si="21"/>
      </c>
      <c r="Y641" s="6">
        <f t="shared" si="20"/>
      </c>
    </row>
    <row r="642" spans="24:25" ht="15">
      <c r="X642" s="1">
        <f t="shared" si="21"/>
      </c>
      <c r="Y642" s="6">
        <f t="shared" si="20"/>
      </c>
    </row>
    <row r="643" spans="24:25" ht="15">
      <c r="X643" s="1">
        <f t="shared" si="21"/>
      </c>
      <c r="Y643" s="6">
        <f t="shared" si="20"/>
      </c>
    </row>
    <row r="644" spans="24:25" ht="15">
      <c r="X644" s="1">
        <f t="shared" si="21"/>
      </c>
      <c r="Y644" s="6">
        <f aca="true" t="shared" si="22" ref="Y644:Y707">IF(X644&lt;=$B$4,BINOMDIST(X644,$B$4,$B$5,0),"")</f>
      </c>
    </row>
    <row r="645" spans="24:25" ht="15">
      <c r="X645" s="1">
        <f t="shared" si="21"/>
      </c>
      <c r="Y645" s="6">
        <f t="shared" si="22"/>
      </c>
    </row>
    <row r="646" spans="24:25" ht="15">
      <c r="X646" s="1">
        <f t="shared" si="21"/>
      </c>
      <c r="Y646" s="6">
        <f t="shared" si="22"/>
      </c>
    </row>
    <row r="647" spans="24:25" ht="15">
      <c r="X647" s="1">
        <f t="shared" si="21"/>
      </c>
      <c r="Y647" s="6">
        <f t="shared" si="22"/>
      </c>
    </row>
    <row r="648" spans="24:25" ht="15">
      <c r="X648" s="1">
        <f t="shared" si="21"/>
      </c>
      <c r="Y648" s="6">
        <f t="shared" si="22"/>
      </c>
    </row>
    <row r="649" spans="24:25" ht="15">
      <c r="X649" s="1">
        <f t="shared" si="21"/>
      </c>
      <c r="Y649" s="6">
        <f t="shared" si="22"/>
      </c>
    </row>
    <row r="650" spans="24:25" ht="15">
      <c r="X650" s="1">
        <f t="shared" si="21"/>
      </c>
      <c r="Y650" s="6">
        <f t="shared" si="22"/>
      </c>
    </row>
    <row r="651" spans="24:25" ht="15">
      <c r="X651" s="1">
        <f t="shared" si="21"/>
      </c>
      <c r="Y651" s="6">
        <f t="shared" si="22"/>
      </c>
    </row>
    <row r="652" spans="24:25" ht="15">
      <c r="X652" s="1">
        <f t="shared" si="21"/>
      </c>
      <c r="Y652" s="6">
        <f t="shared" si="22"/>
      </c>
    </row>
    <row r="653" spans="24:25" ht="15">
      <c r="X653" s="1">
        <f t="shared" si="21"/>
      </c>
      <c r="Y653" s="6">
        <f t="shared" si="22"/>
      </c>
    </row>
    <row r="654" spans="24:25" ht="15">
      <c r="X654" s="1">
        <f t="shared" si="21"/>
      </c>
      <c r="Y654" s="6">
        <f t="shared" si="22"/>
      </c>
    </row>
    <row r="655" spans="24:25" ht="15">
      <c r="X655" s="1">
        <f t="shared" si="21"/>
      </c>
      <c r="Y655" s="6">
        <f t="shared" si="22"/>
      </c>
    </row>
    <row r="656" spans="24:25" ht="15">
      <c r="X656" s="1">
        <f t="shared" si="21"/>
      </c>
      <c r="Y656" s="6">
        <f t="shared" si="22"/>
      </c>
    </row>
    <row r="657" spans="24:25" ht="15">
      <c r="X657" s="1">
        <f t="shared" si="21"/>
      </c>
      <c r="Y657" s="6">
        <f t="shared" si="22"/>
      </c>
    </row>
    <row r="658" spans="24:25" ht="15">
      <c r="X658" s="1">
        <f t="shared" si="21"/>
      </c>
      <c r="Y658" s="6">
        <f t="shared" si="22"/>
      </c>
    </row>
    <row r="659" spans="24:25" ht="15">
      <c r="X659" s="1">
        <f t="shared" si="21"/>
      </c>
      <c r="Y659" s="6">
        <f t="shared" si="22"/>
      </c>
    </row>
    <row r="660" spans="24:25" ht="15">
      <c r="X660" s="1">
        <f t="shared" si="21"/>
      </c>
      <c r="Y660" s="6">
        <f t="shared" si="22"/>
      </c>
    </row>
    <row r="661" spans="24:25" ht="15">
      <c r="X661" s="1">
        <f t="shared" si="21"/>
      </c>
      <c r="Y661" s="6">
        <f t="shared" si="22"/>
      </c>
    </row>
    <row r="662" spans="24:25" ht="15">
      <c r="X662" s="1">
        <f t="shared" si="21"/>
      </c>
      <c r="Y662" s="6">
        <f t="shared" si="22"/>
      </c>
    </row>
    <row r="663" spans="24:25" ht="15">
      <c r="X663" s="1">
        <f t="shared" si="21"/>
      </c>
      <c r="Y663" s="6">
        <f t="shared" si="22"/>
      </c>
    </row>
    <row r="664" spans="24:25" ht="15">
      <c r="X664" s="1">
        <f t="shared" si="21"/>
      </c>
      <c r="Y664" s="6">
        <f t="shared" si="22"/>
      </c>
    </row>
    <row r="665" spans="24:25" ht="15">
      <c r="X665" s="1">
        <f t="shared" si="21"/>
      </c>
      <c r="Y665" s="6">
        <f t="shared" si="22"/>
      </c>
    </row>
    <row r="666" spans="24:25" ht="15">
      <c r="X666" s="1">
        <f t="shared" si="21"/>
      </c>
      <c r="Y666" s="6">
        <f t="shared" si="22"/>
      </c>
    </row>
    <row r="667" spans="24:25" ht="15">
      <c r="X667" s="1">
        <f t="shared" si="21"/>
      </c>
      <c r="Y667" s="6">
        <f t="shared" si="22"/>
      </c>
    </row>
    <row r="668" spans="24:25" ht="15">
      <c r="X668" s="1">
        <f t="shared" si="21"/>
      </c>
      <c r="Y668" s="6">
        <f t="shared" si="22"/>
      </c>
    </row>
    <row r="669" spans="24:25" ht="15">
      <c r="X669" s="1">
        <f t="shared" si="21"/>
      </c>
      <c r="Y669" s="6">
        <f t="shared" si="22"/>
      </c>
    </row>
    <row r="670" spans="24:25" ht="15">
      <c r="X670" s="1">
        <f t="shared" si="21"/>
      </c>
      <c r="Y670" s="6">
        <f t="shared" si="22"/>
      </c>
    </row>
    <row r="671" spans="24:25" ht="15">
      <c r="X671" s="1">
        <f t="shared" si="21"/>
      </c>
      <c r="Y671" s="6">
        <f t="shared" si="22"/>
      </c>
    </row>
    <row r="672" spans="24:25" ht="15">
      <c r="X672" s="1">
        <f t="shared" si="21"/>
      </c>
      <c r="Y672" s="6">
        <f t="shared" si="22"/>
      </c>
    </row>
    <row r="673" spans="24:25" ht="15">
      <c r="X673" s="1">
        <f t="shared" si="21"/>
      </c>
      <c r="Y673" s="6">
        <f t="shared" si="22"/>
      </c>
    </row>
    <row r="674" spans="24:25" ht="15">
      <c r="X674" s="1">
        <f t="shared" si="21"/>
      </c>
      <c r="Y674" s="6">
        <f t="shared" si="22"/>
      </c>
    </row>
    <row r="675" spans="24:25" ht="15">
      <c r="X675" s="1">
        <f t="shared" si="21"/>
      </c>
      <c r="Y675" s="6">
        <f t="shared" si="22"/>
      </c>
    </row>
    <row r="676" spans="24:25" ht="15">
      <c r="X676" s="1">
        <f t="shared" si="21"/>
      </c>
      <c r="Y676" s="6">
        <f t="shared" si="22"/>
      </c>
    </row>
    <row r="677" spans="24:25" ht="15">
      <c r="X677" s="1">
        <f t="shared" si="21"/>
      </c>
      <c r="Y677" s="6">
        <f t="shared" si="22"/>
      </c>
    </row>
    <row r="678" spans="24:25" ht="15">
      <c r="X678" s="1">
        <f t="shared" si="21"/>
      </c>
      <c r="Y678" s="6">
        <f t="shared" si="22"/>
      </c>
    </row>
    <row r="679" spans="24:25" ht="15">
      <c r="X679" s="1">
        <f t="shared" si="21"/>
      </c>
      <c r="Y679" s="6">
        <f t="shared" si="22"/>
      </c>
    </row>
    <row r="680" spans="24:25" ht="15">
      <c r="X680" s="1">
        <f t="shared" si="21"/>
      </c>
      <c r="Y680" s="6">
        <f t="shared" si="22"/>
      </c>
    </row>
    <row r="681" spans="24:25" ht="15">
      <c r="X681" s="1">
        <f t="shared" si="21"/>
      </c>
      <c r="Y681" s="6">
        <f t="shared" si="22"/>
      </c>
    </row>
    <row r="682" spans="24:25" ht="15">
      <c r="X682" s="1">
        <f t="shared" si="21"/>
      </c>
      <c r="Y682" s="6">
        <f t="shared" si="22"/>
      </c>
    </row>
    <row r="683" spans="24:25" ht="15">
      <c r="X683" s="1">
        <f t="shared" si="21"/>
      </c>
      <c r="Y683" s="6">
        <f t="shared" si="22"/>
      </c>
    </row>
    <row r="684" spans="24:25" ht="15">
      <c r="X684" s="1">
        <f t="shared" si="21"/>
      </c>
      <c r="Y684" s="6">
        <f t="shared" si="22"/>
      </c>
    </row>
    <row r="685" spans="24:25" ht="15">
      <c r="X685" s="1">
        <f t="shared" si="21"/>
      </c>
      <c r="Y685" s="6">
        <f t="shared" si="22"/>
      </c>
    </row>
    <row r="686" spans="24:25" ht="15">
      <c r="X686" s="1">
        <f t="shared" si="21"/>
      </c>
      <c r="Y686" s="6">
        <f t="shared" si="22"/>
      </c>
    </row>
    <row r="687" spans="24:25" ht="15">
      <c r="X687" s="1">
        <f t="shared" si="21"/>
      </c>
      <c r="Y687" s="6">
        <f t="shared" si="22"/>
      </c>
    </row>
    <row r="688" spans="24:25" ht="15">
      <c r="X688" s="1">
        <f t="shared" si="21"/>
      </c>
      <c r="Y688" s="6">
        <f t="shared" si="22"/>
      </c>
    </row>
    <row r="689" spans="24:25" ht="15">
      <c r="X689" s="1">
        <f t="shared" si="21"/>
      </c>
      <c r="Y689" s="6">
        <f t="shared" si="22"/>
      </c>
    </row>
    <row r="690" spans="24:25" ht="15">
      <c r="X690" s="1">
        <f t="shared" si="21"/>
      </c>
      <c r="Y690" s="6">
        <f t="shared" si="22"/>
      </c>
    </row>
    <row r="691" spans="24:25" ht="15">
      <c r="X691" s="1">
        <f t="shared" si="21"/>
      </c>
      <c r="Y691" s="6">
        <f t="shared" si="22"/>
      </c>
    </row>
    <row r="692" spans="24:25" ht="15">
      <c r="X692" s="1">
        <f t="shared" si="21"/>
      </c>
      <c r="Y692" s="6">
        <f t="shared" si="22"/>
      </c>
    </row>
    <row r="693" spans="24:25" ht="15">
      <c r="X693" s="1">
        <f t="shared" si="21"/>
      </c>
      <c r="Y693" s="6">
        <f t="shared" si="22"/>
      </c>
    </row>
    <row r="694" spans="24:25" ht="15">
      <c r="X694" s="1">
        <f t="shared" si="21"/>
      </c>
      <c r="Y694" s="6">
        <f t="shared" si="22"/>
      </c>
    </row>
    <row r="695" spans="24:25" ht="15">
      <c r="X695" s="1">
        <f aca="true" t="shared" si="23" ref="X695:X758">IF(X694&lt;$B$4,X694+1,"")</f>
      </c>
      <c r="Y695" s="6">
        <f t="shared" si="22"/>
      </c>
    </row>
    <row r="696" spans="24:25" ht="15">
      <c r="X696" s="1">
        <f t="shared" si="23"/>
      </c>
      <c r="Y696" s="6">
        <f t="shared" si="22"/>
      </c>
    </row>
    <row r="697" spans="24:25" ht="15">
      <c r="X697" s="1">
        <f t="shared" si="23"/>
      </c>
      <c r="Y697" s="6">
        <f t="shared" si="22"/>
      </c>
    </row>
    <row r="698" spans="24:25" ht="15">
      <c r="X698" s="1">
        <f t="shared" si="23"/>
      </c>
      <c r="Y698" s="6">
        <f t="shared" si="22"/>
      </c>
    </row>
    <row r="699" spans="24:25" ht="15">
      <c r="X699" s="1">
        <f t="shared" si="23"/>
      </c>
      <c r="Y699" s="6">
        <f t="shared" si="22"/>
      </c>
    </row>
    <row r="700" spans="24:25" ht="15">
      <c r="X700" s="1">
        <f t="shared" si="23"/>
      </c>
      <c r="Y700" s="6">
        <f t="shared" si="22"/>
      </c>
    </row>
    <row r="701" spans="24:25" ht="15">
      <c r="X701" s="1">
        <f t="shared" si="23"/>
      </c>
      <c r="Y701" s="6">
        <f t="shared" si="22"/>
      </c>
    </row>
    <row r="702" spans="24:25" ht="15">
      <c r="X702" s="1">
        <f t="shared" si="23"/>
      </c>
      <c r="Y702" s="6">
        <f t="shared" si="22"/>
      </c>
    </row>
    <row r="703" spans="24:25" ht="15">
      <c r="X703" s="1">
        <f t="shared" si="23"/>
      </c>
      <c r="Y703" s="6">
        <f t="shared" si="22"/>
      </c>
    </row>
    <row r="704" spans="24:25" ht="15">
      <c r="X704" s="1">
        <f t="shared" si="23"/>
      </c>
      <c r="Y704" s="6">
        <f t="shared" si="22"/>
      </c>
    </row>
    <row r="705" spans="24:25" ht="15">
      <c r="X705" s="1">
        <f t="shared" si="23"/>
      </c>
      <c r="Y705" s="6">
        <f t="shared" si="22"/>
      </c>
    </row>
    <row r="706" spans="24:25" ht="15">
      <c r="X706" s="1">
        <f t="shared" si="23"/>
      </c>
      <c r="Y706" s="6">
        <f t="shared" si="22"/>
      </c>
    </row>
    <row r="707" spans="24:25" ht="15">
      <c r="X707" s="1">
        <f t="shared" si="23"/>
      </c>
      <c r="Y707" s="6">
        <f t="shared" si="22"/>
      </c>
    </row>
    <row r="708" spans="24:25" ht="15">
      <c r="X708" s="1">
        <f t="shared" si="23"/>
      </c>
      <c r="Y708" s="6">
        <f aca="true" t="shared" si="24" ref="Y708:Y771">IF(X708&lt;=$B$4,BINOMDIST(X708,$B$4,$B$5,0),"")</f>
      </c>
    </row>
    <row r="709" spans="24:25" ht="15">
      <c r="X709" s="1">
        <f t="shared" si="23"/>
      </c>
      <c r="Y709" s="6">
        <f t="shared" si="24"/>
      </c>
    </row>
    <row r="710" spans="24:25" ht="15">
      <c r="X710" s="1">
        <f t="shared" si="23"/>
      </c>
      <c r="Y710" s="6">
        <f t="shared" si="24"/>
      </c>
    </row>
    <row r="711" spans="24:25" ht="15">
      <c r="X711" s="1">
        <f t="shared" si="23"/>
      </c>
      <c r="Y711" s="6">
        <f t="shared" si="24"/>
      </c>
    </row>
    <row r="712" spans="24:25" ht="15">
      <c r="X712" s="1">
        <f t="shared" si="23"/>
      </c>
      <c r="Y712" s="6">
        <f t="shared" si="24"/>
      </c>
    </row>
    <row r="713" spans="24:25" ht="15">
      <c r="X713" s="1">
        <f t="shared" si="23"/>
      </c>
      <c r="Y713" s="6">
        <f t="shared" si="24"/>
      </c>
    </row>
    <row r="714" spans="24:25" ht="15">
      <c r="X714" s="1">
        <f t="shared" si="23"/>
      </c>
      <c r="Y714" s="6">
        <f t="shared" si="24"/>
      </c>
    </row>
    <row r="715" spans="24:25" ht="15">
      <c r="X715" s="1">
        <f t="shared" si="23"/>
      </c>
      <c r="Y715" s="6">
        <f t="shared" si="24"/>
      </c>
    </row>
    <row r="716" spans="24:25" ht="15">
      <c r="X716" s="1">
        <f t="shared" si="23"/>
      </c>
      <c r="Y716" s="6">
        <f t="shared" si="24"/>
      </c>
    </row>
    <row r="717" spans="24:25" ht="15">
      <c r="X717" s="1">
        <f t="shared" si="23"/>
      </c>
      <c r="Y717" s="6">
        <f t="shared" si="24"/>
      </c>
    </row>
    <row r="718" spans="24:25" ht="15">
      <c r="X718" s="1">
        <f t="shared" si="23"/>
      </c>
      <c r="Y718" s="6">
        <f t="shared" si="24"/>
      </c>
    </row>
    <row r="719" spans="24:25" ht="15">
      <c r="X719" s="1">
        <f t="shared" si="23"/>
      </c>
      <c r="Y719" s="6">
        <f t="shared" si="24"/>
      </c>
    </row>
    <row r="720" spans="24:25" ht="15">
      <c r="X720" s="1">
        <f t="shared" si="23"/>
      </c>
      <c r="Y720" s="6">
        <f t="shared" si="24"/>
      </c>
    </row>
    <row r="721" spans="24:25" ht="15">
      <c r="X721" s="1">
        <f t="shared" si="23"/>
      </c>
      <c r="Y721" s="6">
        <f t="shared" si="24"/>
      </c>
    </row>
    <row r="722" spans="24:25" ht="15">
      <c r="X722" s="1">
        <f t="shared" si="23"/>
      </c>
      <c r="Y722" s="6">
        <f t="shared" si="24"/>
      </c>
    </row>
    <row r="723" spans="24:25" ht="15">
      <c r="X723" s="1">
        <f t="shared" si="23"/>
      </c>
      <c r="Y723" s="6">
        <f t="shared" si="24"/>
      </c>
    </row>
    <row r="724" spans="24:25" ht="15">
      <c r="X724" s="1">
        <f t="shared" si="23"/>
      </c>
      <c r="Y724" s="6">
        <f t="shared" si="24"/>
      </c>
    </row>
    <row r="725" spans="24:25" ht="15">
      <c r="X725" s="1">
        <f t="shared" si="23"/>
      </c>
      <c r="Y725" s="6">
        <f t="shared" si="24"/>
      </c>
    </row>
    <row r="726" spans="24:25" ht="15">
      <c r="X726" s="1">
        <f t="shared" si="23"/>
      </c>
      <c r="Y726" s="6">
        <f t="shared" si="24"/>
      </c>
    </row>
    <row r="727" spans="24:25" ht="15">
      <c r="X727" s="1">
        <f t="shared" si="23"/>
      </c>
      <c r="Y727" s="6">
        <f t="shared" si="24"/>
      </c>
    </row>
    <row r="728" spans="24:25" ht="15">
      <c r="X728" s="1">
        <f t="shared" si="23"/>
      </c>
      <c r="Y728" s="6">
        <f t="shared" si="24"/>
      </c>
    </row>
    <row r="729" spans="24:25" ht="15">
      <c r="X729" s="1">
        <f t="shared" si="23"/>
      </c>
      <c r="Y729" s="6">
        <f t="shared" si="24"/>
      </c>
    </row>
    <row r="730" spans="24:25" ht="15">
      <c r="X730" s="1">
        <f t="shared" si="23"/>
      </c>
      <c r="Y730" s="6">
        <f t="shared" si="24"/>
      </c>
    </row>
    <row r="731" spans="24:25" ht="15">
      <c r="X731" s="1">
        <f t="shared" si="23"/>
      </c>
      <c r="Y731" s="6">
        <f t="shared" si="24"/>
      </c>
    </row>
    <row r="732" spans="24:25" ht="15">
      <c r="X732" s="1">
        <f t="shared" si="23"/>
      </c>
      <c r="Y732" s="6">
        <f t="shared" si="24"/>
      </c>
    </row>
    <row r="733" spans="24:25" ht="15">
      <c r="X733" s="1">
        <f t="shared" si="23"/>
      </c>
      <c r="Y733" s="6">
        <f t="shared" si="24"/>
      </c>
    </row>
    <row r="734" spans="24:25" ht="15">
      <c r="X734" s="1">
        <f t="shared" si="23"/>
      </c>
      <c r="Y734" s="6">
        <f t="shared" si="24"/>
      </c>
    </row>
    <row r="735" spans="24:25" ht="15">
      <c r="X735" s="1">
        <f t="shared" si="23"/>
      </c>
      <c r="Y735" s="6">
        <f t="shared" si="24"/>
      </c>
    </row>
    <row r="736" spans="24:25" ht="15">
      <c r="X736" s="1">
        <f t="shared" si="23"/>
      </c>
      <c r="Y736" s="6">
        <f t="shared" si="24"/>
      </c>
    </row>
    <row r="737" spans="24:25" ht="15">
      <c r="X737" s="1">
        <f t="shared" si="23"/>
      </c>
      <c r="Y737" s="6">
        <f t="shared" si="24"/>
      </c>
    </row>
    <row r="738" spans="24:25" ht="15">
      <c r="X738" s="1">
        <f t="shared" si="23"/>
      </c>
      <c r="Y738" s="6">
        <f t="shared" si="24"/>
      </c>
    </row>
    <row r="739" spans="24:25" ht="15">
      <c r="X739" s="1">
        <f t="shared" si="23"/>
      </c>
      <c r="Y739" s="6">
        <f t="shared" si="24"/>
      </c>
    </row>
    <row r="740" spans="24:25" ht="15">
      <c r="X740" s="1">
        <f t="shared" si="23"/>
      </c>
      <c r="Y740" s="6">
        <f t="shared" si="24"/>
      </c>
    </row>
    <row r="741" spans="24:25" ht="15">
      <c r="X741" s="1">
        <f t="shared" si="23"/>
      </c>
      <c r="Y741" s="6">
        <f t="shared" si="24"/>
      </c>
    </row>
    <row r="742" spans="24:25" ht="15">
      <c r="X742" s="1">
        <f t="shared" si="23"/>
      </c>
      <c r="Y742" s="6">
        <f t="shared" si="24"/>
      </c>
    </row>
    <row r="743" spans="24:25" ht="15">
      <c r="X743" s="1">
        <f t="shared" si="23"/>
      </c>
      <c r="Y743" s="6">
        <f t="shared" si="24"/>
      </c>
    </row>
    <row r="744" spans="24:25" ht="15">
      <c r="X744" s="1">
        <f t="shared" si="23"/>
      </c>
      <c r="Y744" s="6">
        <f t="shared" si="24"/>
      </c>
    </row>
    <row r="745" spans="24:25" ht="15">
      <c r="X745" s="1">
        <f t="shared" si="23"/>
      </c>
      <c r="Y745" s="6">
        <f t="shared" si="24"/>
      </c>
    </row>
    <row r="746" spans="24:25" ht="15">
      <c r="X746" s="1">
        <f t="shared" si="23"/>
      </c>
      <c r="Y746" s="6">
        <f t="shared" si="24"/>
      </c>
    </row>
    <row r="747" spans="24:25" ht="15">
      <c r="X747" s="1">
        <f t="shared" si="23"/>
      </c>
      <c r="Y747" s="6">
        <f t="shared" si="24"/>
      </c>
    </row>
    <row r="748" spans="24:25" ht="15">
      <c r="X748" s="1">
        <f t="shared" si="23"/>
      </c>
      <c r="Y748" s="6">
        <f t="shared" si="24"/>
      </c>
    </row>
    <row r="749" spans="24:25" ht="15">
      <c r="X749" s="1">
        <f t="shared" si="23"/>
      </c>
      <c r="Y749" s="6">
        <f t="shared" si="24"/>
      </c>
    </row>
    <row r="750" spans="24:25" ht="15">
      <c r="X750" s="1">
        <f t="shared" si="23"/>
      </c>
      <c r="Y750" s="6">
        <f t="shared" si="24"/>
      </c>
    </row>
    <row r="751" spans="24:25" ht="15">
      <c r="X751" s="1">
        <f t="shared" si="23"/>
      </c>
      <c r="Y751" s="6">
        <f t="shared" si="24"/>
      </c>
    </row>
    <row r="752" spans="24:25" ht="15">
      <c r="X752" s="1">
        <f t="shared" si="23"/>
      </c>
      <c r="Y752" s="6">
        <f t="shared" si="24"/>
      </c>
    </row>
    <row r="753" spans="24:25" ht="15">
      <c r="X753" s="1">
        <f t="shared" si="23"/>
      </c>
      <c r="Y753" s="6">
        <f t="shared" si="24"/>
      </c>
    </row>
    <row r="754" spans="24:25" ht="15">
      <c r="X754" s="1">
        <f t="shared" si="23"/>
      </c>
      <c r="Y754" s="6">
        <f t="shared" si="24"/>
      </c>
    </row>
    <row r="755" spans="24:25" ht="15">
      <c r="X755" s="1">
        <f t="shared" si="23"/>
      </c>
      <c r="Y755" s="6">
        <f t="shared" si="24"/>
      </c>
    </row>
    <row r="756" spans="24:25" ht="15">
      <c r="X756" s="1">
        <f t="shared" si="23"/>
      </c>
      <c r="Y756" s="6">
        <f t="shared" si="24"/>
      </c>
    </row>
    <row r="757" spans="24:25" ht="15">
      <c r="X757" s="1">
        <f t="shared" si="23"/>
      </c>
      <c r="Y757" s="6">
        <f t="shared" si="24"/>
      </c>
    </row>
    <row r="758" spans="24:25" ht="15">
      <c r="X758" s="1">
        <f t="shared" si="23"/>
      </c>
      <c r="Y758" s="6">
        <f t="shared" si="24"/>
      </c>
    </row>
    <row r="759" spans="24:25" ht="15">
      <c r="X759" s="1">
        <f aca="true" t="shared" si="25" ref="X759:X822">IF(X758&lt;$B$4,X758+1,"")</f>
      </c>
      <c r="Y759" s="6">
        <f t="shared" si="24"/>
      </c>
    </row>
    <row r="760" spans="24:25" ht="15">
      <c r="X760" s="1">
        <f t="shared" si="25"/>
      </c>
      <c r="Y760" s="6">
        <f t="shared" si="24"/>
      </c>
    </row>
    <row r="761" spans="24:25" ht="15">
      <c r="X761" s="1">
        <f t="shared" si="25"/>
      </c>
      <c r="Y761" s="6">
        <f t="shared" si="24"/>
      </c>
    </row>
    <row r="762" spans="24:25" ht="15">
      <c r="X762" s="1">
        <f t="shared" si="25"/>
      </c>
      <c r="Y762" s="6">
        <f t="shared" si="24"/>
      </c>
    </row>
    <row r="763" spans="24:25" ht="15">
      <c r="X763" s="1">
        <f t="shared" si="25"/>
      </c>
      <c r="Y763" s="6">
        <f t="shared" si="24"/>
      </c>
    </row>
    <row r="764" spans="24:25" ht="15">
      <c r="X764" s="1">
        <f t="shared" si="25"/>
      </c>
      <c r="Y764" s="6">
        <f t="shared" si="24"/>
      </c>
    </row>
    <row r="765" spans="24:25" ht="15">
      <c r="X765" s="1">
        <f t="shared" si="25"/>
      </c>
      <c r="Y765" s="6">
        <f t="shared" si="24"/>
      </c>
    </row>
    <row r="766" spans="24:25" ht="15">
      <c r="X766" s="1">
        <f t="shared" si="25"/>
      </c>
      <c r="Y766" s="6">
        <f t="shared" si="24"/>
      </c>
    </row>
    <row r="767" spans="24:25" ht="15">
      <c r="X767" s="1">
        <f t="shared" si="25"/>
      </c>
      <c r="Y767" s="6">
        <f t="shared" si="24"/>
      </c>
    </row>
    <row r="768" spans="24:25" ht="15">
      <c r="X768" s="1">
        <f t="shared" si="25"/>
      </c>
      <c r="Y768" s="6">
        <f t="shared" si="24"/>
      </c>
    </row>
    <row r="769" spans="24:25" ht="15">
      <c r="X769" s="1">
        <f t="shared" si="25"/>
      </c>
      <c r="Y769" s="6">
        <f t="shared" si="24"/>
      </c>
    </row>
    <row r="770" spans="24:25" ht="15">
      <c r="X770" s="1">
        <f t="shared" si="25"/>
      </c>
      <c r="Y770" s="6">
        <f t="shared" si="24"/>
      </c>
    </row>
    <row r="771" spans="24:25" ht="15">
      <c r="X771" s="1">
        <f t="shared" si="25"/>
      </c>
      <c r="Y771" s="6">
        <f t="shared" si="24"/>
      </c>
    </row>
    <row r="772" spans="24:25" ht="15">
      <c r="X772" s="1">
        <f t="shared" si="25"/>
      </c>
      <c r="Y772" s="6">
        <f aca="true" t="shared" si="26" ref="Y772:Y835">IF(X772&lt;=$B$4,BINOMDIST(X772,$B$4,$B$5,0),"")</f>
      </c>
    </row>
    <row r="773" spans="24:25" ht="15">
      <c r="X773" s="1">
        <f t="shared" si="25"/>
      </c>
      <c r="Y773" s="6">
        <f t="shared" si="26"/>
      </c>
    </row>
    <row r="774" spans="24:25" ht="15">
      <c r="X774" s="1">
        <f t="shared" si="25"/>
      </c>
      <c r="Y774" s="6">
        <f t="shared" si="26"/>
      </c>
    </row>
    <row r="775" spans="24:25" ht="15">
      <c r="X775" s="1">
        <f t="shared" si="25"/>
      </c>
      <c r="Y775" s="6">
        <f t="shared" si="26"/>
      </c>
    </row>
    <row r="776" spans="24:25" ht="15">
      <c r="X776" s="1">
        <f t="shared" si="25"/>
      </c>
      <c r="Y776" s="6">
        <f t="shared" si="26"/>
      </c>
    </row>
    <row r="777" spans="24:25" ht="15">
      <c r="X777" s="1">
        <f t="shared" si="25"/>
      </c>
      <c r="Y777" s="6">
        <f t="shared" si="26"/>
      </c>
    </row>
    <row r="778" spans="24:25" ht="15">
      <c r="X778" s="1">
        <f t="shared" si="25"/>
      </c>
      <c r="Y778" s="6">
        <f t="shared" si="26"/>
      </c>
    </row>
    <row r="779" spans="24:25" ht="15">
      <c r="X779" s="1">
        <f t="shared" si="25"/>
      </c>
      <c r="Y779" s="6">
        <f t="shared" si="26"/>
      </c>
    </row>
    <row r="780" spans="24:25" ht="15">
      <c r="X780" s="1">
        <f t="shared" si="25"/>
      </c>
      <c r="Y780" s="6">
        <f t="shared" si="26"/>
      </c>
    </row>
    <row r="781" spans="24:25" ht="15">
      <c r="X781" s="1">
        <f t="shared" si="25"/>
      </c>
      <c r="Y781" s="6">
        <f t="shared" si="26"/>
      </c>
    </row>
    <row r="782" spans="24:25" ht="15">
      <c r="X782" s="1">
        <f t="shared" si="25"/>
      </c>
      <c r="Y782" s="6">
        <f t="shared" si="26"/>
      </c>
    </row>
    <row r="783" spans="24:25" ht="15">
      <c r="X783" s="1">
        <f t="shared" si="25"/>
      </c>
      <c r="Y783" s="6">
        <f t="shared" si="26"/>
      </c>
    </row>
    <row r="784" spans="24:25" ht="15">
      <c r="X784" s="1">
        <f t="shared" si="25"/>
      </c>
      <c r="Y784" s="6">
        <f t="shared" si="26"/>
      </c>
    </row>
    <row r="785" spans="24:25" ht="15">
      <c r="X785" s="1">
        <f t="shared" si="25"/>
      </c>
      <c r="Y785" s="6">
        <f t="shared" si="26"/>
      </c>
    </row>
    <row r="786" spans="24:25" ht="15">
      <c r="X786" s="1">
        <f t="shared" si="25"/>
      </c>
      <c r="Y786" s="6">
        <f t="shared" si="26"/>
      </c>
    </row>
    <row r="787" spans="24:25" ht="15">
      <c r="X787" s="1">
        <f t="shared" si="25"/>
      </c>
      <c r="Y787" s="6">
        <f t="shared" si="26"/>
      </c>
    </row>
    <row r="788" spans="24:25" ht="15">
      <c r="X788" s="1">
        <f t="shared" si="25"/>
      </c>
      <c r="Y788" s="6">
        <f t="shared" si="26"/>
      </c>
    </row>
    <row r="789" spans="24:25" ht="15">
      <c r="X789" s="1">
        <f t="shared" si="25"/>
      </c>
      <c r="Y789" s="6">
        <f t="shared" si="26"/>
      </c>
    </row>
    <row r="790" spans="24:25" ht="15">
      <c r="X790" s="1">
        <f t="shared" si="25"/>
      </c>
      <c r="Y790" s="6">
        <f t="shared" si="26"/>
      </c>
    </row>
    <row r="791" spans="24:25" ht="15">
      <c r="X791" s="1">
        <f t="shared" si="25"/>
      </c>
      <c r="Y791" s="6">
        <f t="shared" si="26"/>
      </c>
    </row>
    <row r="792" spans="24:25" ht="15">
      <c r="X792" s="1">
        <f t="shared" si="25"/>
      </c>
      <c r="Y792" s="6">
        <f t="shared" si="26"/>
      </c>
    </row>
    <row r="793" spans="24:25" ht="15">
      <c r="X793" s="1">
        <f t="shared" si="25"/>
      </c>
      <c r="Y793" s="6">
        <f t="shared" si="26"/>
      </c>
    </row>
    <row r="794" spans="24:25" ht="15">
      <c r="X794" s="1">
        <f t="shared" si="25"/>
      </c>
      <c r="Y794" s="6">
        <f t="shared" si="26"/>
      </c>
    </row>
    <row r="795" spans="24:25" ht="15">
      <c r="X795" s="1">
        <f t="shared" si="25"/>
      </c>
      <c r="Y795" s="6">
        <f t="shared" si="26"/>
      </c>
    </row>
    <row r="796" spans="24:25" ht="15">
      <c r="X796" s="1">
        <f t="shared" si="25"/>
      </c>
      <c r="Y796" s="6">
        <f t="shared" si="26"/>
      </c>
    </row>
    <row r="797" spans="24:25" ht="15">
      <c r="X797" s="1">
        <f t="shared" si="25"/>
      </c>
      <c r="Y797" s="6">
        <f t="shared" si="26"/>
      </c>
    </row>
    <row r="798" spans="24:25" ht="15">
      <c r="X798" s="1">
        <f t="shared" si="25"/>
      </c>
      <c r="Y798" s="6">
        <f t="shared" si="26"/>
      </c>
    </row>
    <row r="799" spans="24:25" ht="15">
      <c r="X799" s="1">
        <f t="shared" si="25"/>
      </c>
      <c r="Y799" s="6">
        <f t="shared" si="26"/>
      </c>
    </row>
    <row r="800" spans="24:25" ht="15">
      <c r="X800" s="1">
        <f t="shared" si="25"/>
      </c>
      <c r="Y800" s="6">
        <f t="shared" si="26"/>
      </c>
    </row>
    <row r="801" spans="24:25" ht="15">
      <c r="X801" s="1">
        <f t="shared" si="25"/>
      </c>
      <c r="Y801" s="6">
        <f t="shared" si="26"/>
      </c>
    </row>
    <row r="802" spans="24:25" ht="15">
      <c r="X802" s="1">
        <f t="shared" si="25"/>
      </c>
      <c r="Y802" s="6">
        <f t="shared" si="26"/>
      </c>
    </row>
    <row r="803" spans="24:25" ht="15">
      <c r="X803" s="1">
        <f t="shared" si="25"/>
      </c>
      <c r="Y803" s="6">
        <f t="shared" si="26"/>
      </c>
    </row>
    <row r="804" spans="24:25" ht="15">
      <c r="X804" s="1">
        <f t="shared" si="25"/>
      </c>
      <c r="Y804" s="6">
        <f t="shared" si="26"/>
      </c>
    </row>
    <row r="805" spans="24:25" ht="15">
      <c r="X805" s="1">
        <f t="shared" si="25"/>
      </c>
      <c r="Y805" s="6">
        <f t="shared" si="26"/>
      </c>
    </row>
    <row r="806" spans="24:25" ht="15">
      <c r="X806" s="1">
        <f t="shared" si="25"/>
      </c>
      <c r="Y806" s="6">
        <f t="shared" si="26"/>
      </c>
    </row>
    <row r="807" spans="24:25" ht="15">
      <c r="X807" s="1">
        <f t="shared" si="25"/>
      </c>
      <c r="Y807" s="6">
        <f t="shared" si="26"/>
      </c>
    </row>
    <row r="808" spans="24:25" ht="15">
      <c r="X808" s="1">
        <f t="shared" si="25"/>
      </c>
      <c r="Y808" s="6">
        <f t="shared" si="26"/>
      </c>
    </row>
    <row r="809" spans="24:25" ht="15">
      <c r="X809" s="1">
        <f t="shared" si="25"/>
      </c>
      <c r="Y809" s="6">
        <f t="shared" si="26"/>
      </c>
    </row>
    <row r="810" spans="24:25" ht="15">
      <c r="X810" s="1">
        <f t="shared" si="25"/>
      </c>
      <c r="Y810" s="6">
        <f t="shared" si="26"/>
      </c>
    </row>
    <row r="811" spans="24:25" ht="15">
      <c r="X811" s="1">
        <f t="shared" si="25"/>
      </c>
      <c r="Y811" s="6">
        <f t="shared" si="26"/>
      </c>
    </row>
    <row r="812" spans="24:25" ht="15">
      <c r="X812" s="1">
        <f t="shared" si="25"/>
      </c>
      <c r="Y812" s="6">
        <f t="shared" si="26"/>
      </c>
    </row>
    <row r="813" spans="24:25" ht="15">
      <c r="X813" s="1">
        <f t="shared" si="25"/>
      </c>
      <c r="Y813" s="6">
        <f t="shared" si="26"/>
      </c>
    </row>
    <row r="814" spans="24:25" ht="15">
      <c r="X814" s="1">
        <f t="shared" si="25"/>
      </c>
      <c r="Y814" s="6">
        <f t="shared" si="26"/>
      </c>
    </row>
    <row r="815" spans="24:25" ht="15">
      <c r="X815" s="1">
        <f t="shared" si="25"/>
      </c>
      <c r="Y815" s="6">
        <f t="shared" si="26"/>
      </c>
    </row>
    <row r="816" spans="24:25" ht="15">
      <c r="X816" s="1">
        <f t="shared" si="25"/>
      </c>
      <c r="Y816" s="6">
        <f t="shared" si="26"/>
      </c>
    </row>
    <row r="817" spans="24:25" ht="15">
      <c r="X817" s="1">
        <f t="shared" si="25"/>
      </c>
      <c r="Y817" s="6">
        <f t="shared" si="26"/>
      </c>
    </row>
    <row r="818" spans="24:25" ht="15">
      <c r="X818" s="1">
        <f t="shared" si="25"/>
      </c>
      <c r="Y818" s="6">
        <f t="shared" si="26"/>
      </c>
    </row>
    <row r="819" spans="24:25" ht="15">
      <c r="X819" s="1">
        <f t="shared" si="25"/>
      </c>
      <c r="Y819" s="6">
        <f t="shared" si="26"/>
      </c>
    </row>
    <row r="820" spans="24:25" ht="15">
      <c r="X820" s="1">
        <f t="shared" si="25"/>
      </c>
      <c r="Y820" s="6">
        <f t="shared" si="26"/>
      </c>
    </row>
    <row r="821" spans="24:25" ht="15">
      <c r="X821" s="1">
        <f t="shared" si="25"/>
      </c>
      <c r="Y821" s="6">
        <f t="shared" si="26"/>
      </c>
    </row>
    <row r="822" spans="24:25" ht="15">
      <c r="X822" s="1">
        <f t="shared" si="25"/>
      </c>
      <c r="Y822" s="6">
        <f t="shared" si="26"/>
      </c>
    </row>
    <row r="823" spans="24:25" ht="15">
      <c r="X823" s="1">
        <f aca="true" t="shared" si="27" ref="X823:X886">IF(X822&lt;$B$4,X822+1,"")</f>
      </c>
      <c r="Y823" s="6">
        <f t="shared" si="26"/>
      </c>
    </row>
    <row r="824" spans="24:25" ht="15">
      <c r="X824" s="1">
        <f t="shared" si="27"/>
      </c>
      <c r="Y824" s="6">
        <f t="shared" si="26"/>
      </c>
    </row>
    <row r="825" spans="24:25" ht="15">
      <c r="X825" s="1">
        <f t="shared" si="27"/>
      </c>
      <c r="Y825" s="6">
        <f t="shared" si="26"/>
      </c>
    </row>
    <row r="826" spans="24:25" ht="15">
      <c r="X826" s="1">
        <f t="shared" si="27"/>
      </c>
      <c r="Y826" s="6">
        <f t="shared" si="26"/>
      </c>
    </row>
    <row r="827" spans="24:25" ht="15">
      <c r="X827" s="1">
        <f t="shared" si="27"/>
      </c>
      <c r="Y827" s="6">
        <f t="shared" si="26"/>
      </c>
    </row>
    <row r="828" spans="24:25" ht="15">
      <c r="X828" s="1">
        <f t="shared" si="27"/>
      </c>
      <c r="Y828" s="6">
        <f t="shared" si="26"/>
      </c>
    </row>
    <row r="829" spans="24:25" ht="15">
      <c r="X829" s="1">
        <f t="shared" si="27"/>
      </c>
      <c r="Y829" s="6">
        <f t="shared" si="26"/>
      </c>
    </row>
    <row r="830" spans="24:25" ht="15">
      <c r="X830" s="1">
        <f t="shared" si="27"/>
      </c>
      <c r="Y830" s="6">
        <f t="shared" si="26"/>
      </c>
    </row>
    <row r="831" spans="24:25" ht="15">
      <c r="X831" s="1">
        <f t="shared" si="27"/>
      </c>
      <c r="Y831" s="6">
        <f t="shared" si="26"/>
      </c>
    </row>
    <row r="832" spans="24:25" ht="15">
      <c r="X832" s="1">
        <f t="shared" si="27"/>
      </c>
      <c r="Y832" s="6">
        <f t="shared" si="26"/>
      </c>
    </row>
    <row r="833" spans="24:25" ht="15">
      <c r="X833" s="1">
        <f t="shared" si="27"/>
      </c>
      <c r="Y833" s="6">
        <f t="shared" si="26"/>
      </c>
    </row>
    <row r="834" spans="24:25" ht="15">
      <c r="X834" s="1">
        <f t="shared" si="27"/>
      </c>
      <c r="Y834" s="6">
        <f t="shared" si="26"/>
      </c>
    </row>
    <row r="835" spans="24:25" ht="15">
      <c r="X835" s="1">
        <f t="shared" si="27"/>
      </c>
      <c r="Y835" s="6">
        <f t="shared" si="26"/>
      </c>
    </row>
    <row r="836" spans="24:25" ht="15">
      <c r="X836" s="1">
        <f t="shared" si="27"/>
      </c>
      <c r="Y836" s="6">
        <f aca="true" t="shared" si="28" ref="Y836:Y899">IF(X836&lt;=$B$4,BINOMDIST(X836,$B$4,$B$5,0),"")</f>
      </c>
    </row>
    <row r="837" spans="24:25" ht="15">
      <c r="X837" s="1">
        <f t="shared" si="27"/>
      </c>
      <c r="Y837" s="6">
        <f t="shared" si="28"/>
      </c>
    </row>
    <row r="838" spans="24:25" ht="15">
      <c r="X838" s="1">
        <f t="shared" si="27"/>
      </c>
      <c r="Y838" s="6">
        <f t="shared" si="28"/>
      </c>
    </row>
    <row r="839" spans="24:25" ht="15">
      <c r="X839" s="1">
        <f t="shared" si="27"/>
      </c>
      <c r="Y839" s="6">
        <f t="shared" si="28"/>
      </c>
    </row>
    <row r="840" spans="24:25" ht="15">
      <c r="X840" s="1">
        <f t="shared" si="27"/>
      </c>
      <c r="Y840" s="6">
        <f t="shared" si="28"/>
      </c>
    </row>
    <row r="841" spans="24:25" ht="15">
      <c r="X841" s="1">
        <f t="shared" si="27"/>
      </c>
      <c r="Y841" s="6">
        <f t="shared" si="28"/>
      </c>
    </row>
    <row r="842" spans="24:25" ht="15">
      <c r="X842" s="1">
        <f t="shared" si="27"/>
      </c>
      <c r="Y842" s="6">
        <f t="shared" si="28"/>
      </c>
    </row>
    <row r="843" spans="24:25" ht="15">
      <c r="X843" s="1">
        <f t="shared" si="27"/>
      </c>
      <c r="Y843" s="6">
        <f t="shared" si="28"/>
      </c>
    </row>
    <row r="844" spans="24:25" ht="15">
      <c r="X844" s="1">
        <f t="shared" si="27"/>
      </c>
      <c r="Y844" s="6">
        <f t="shared" si="28"/>
      </c>
    </row>
    <row r="845" spans="24:25" ht="15">
      <c r="X845" s="1">
        <f t="shared" si="27"/>
      </c>
      <c r="Y845" s="6">
        <f t="shared" si="28"/>
      </c>
    </row>
    <row r="846" spans="24:25" ht="15">
      <c r="X846" s="1">
        <f t="shared" si="27"/>
      </c>
      <c r="Y846" s="6">
        <f t="shared" si="28"/>
      </c>
    </row>
    <row r="847" spans="24:25" ht="15">
      <c r="X847" s="1">
        <f t="shared" si="27"/>
      </c>
      <c r="Y847" s="6">
        <f t="shared" si="28"/>
      </c>
    </row>
    <row r="848" spans="24:25" ht="15">
      <c r="X848" s="1">
        <f t="shared" si="27"/>
      </c>
      <c r="Y848" s="6">
        <f t="shared" si="28"/>
      </c>
    </row>
    <row r="849" spans="24:25" ht="15">
      <c r="X849" s="1">
        <f t="shared" si="27"/>
      </c>
      <c r="Y849" s="6">
        <f t="shared" si="28"/>
      </c>
    </row>
    <row r="850" spans="24:25" ht="15">
      <c r="X850" s="1">
        <f t="shared" si="27"/>
      </c>
      <c r="Y850" s="6">
        <f t="shared" si="28"/>
      </c>
    </row>
    <row r="851" spans="24:25" ht="15">
      <c r="X851" s="1">
        <f t="shared" si="27"/>
      </c>
      <c r="Y851" s="6">
        <f t="shared" si="28"/>
      </c>
    </row>
    <row r="852" spans="24:25" ht="15">
      <c r="X852" s="1">
        <f t="shared" si="27"/>
      </c>
      <c r="Y852" s="6">
        <f t="shared" si="28"/>
      </c>
    </row>
    <row r="853" spans="24:25" ht="15">
      <c r="X853" s="1">
        <f t="shared" si="27"/>
      </c>
      <c r="Y853" s="6">
        <f t="shared" si="28"/>
      </c>
    </row>
    <row r="854" spans="24:25" ht="15">
      <c r="X854" s="1">
        <f t="shared" si="27"/>
      </c>
      <c r="Y854" s="6">
        <f t="shared" si="28"/>
      </c>
    </row>
    <row r="855" spans="24:25" ht="15">
      <c r="X855" s="1">
        <f t="shared" si="27"/>
      </c>
      <c r="Y855" s="6">
        <f t="shared" si="28"/>
      </c>
    </row>
    <row r="856" spans="24:25" ht="15">
      <c r="X856" s="1">
        <f t="shared" si="27"/>
      </c>
      <c r="Y856" s="6">
        <f t="shared" si="28"/>
      </c>
    </row>
    <row r="857" spans="24:25" ht="15">
      <c r="X857" s="1">
        <f t="shared" si="27"/>
      </c>
      <c r="Y857" s="6">
        <f t="shared" si="28"/>
      </c>
    </row>
    <row r="858" spans="24:25" ht="15">
      <c r="X858" s="1">
        <f t="shared" si="27"/>
      </c>
      <c r="Y858" s="6">
        <f t="shared" si="28"/>
      </c>
    </row>
    <row r="859" spans="24:25" ht="15">
      <c r="X859" s="1">
        <f t="shared" si="27"/>
      </c>
      <c r="Y859" s="6">
        <f t="shared" si="28"/>
      </c>
    </row>
    <row r="860" spans="24:25" ht="15">
      <c r="X860" s="1">
        <f t="shared" si="27"/>
      </c>
      <c r="Y860" s="6">
        <f t="shared" si="28"/>
      </c>
    </row>
    <row r="861" spans="24:25" ht="15">
      <c r="X861" s="1">
        <f t="shared" si="27"/>
      </c>
      <c r="Y861" s="6">
        <f t="shared" si="28"/>
      </c>
    </row>
    <row r="862" spans="24:25" ht="15">
      <c r="X862" s="1">
        <f t="shared" si="27"/>
      </c>
      <c r="Y862" s="6">
        <f t="shared" si="28"/>
      </c>
    </row>
    <row r="863" spans="24:25" ht="15">
      <c r="X863" s="1">
        <f t="shared" si="27"/>
      </c>
      <c r="Y863" s="6">
        <f t="shared" si="28"/>
      </c>
    </row>
    <row r="864" spans="24:25" ht="15">
      <c r="X864" s="1">
        <f t="shared" si="27"/>
      </c>
      <c r="Y864" s="6">
        <f t="shared" si="28"/>
      </c>
    </row>
    <row r="865" spans="24:25" ht="15">
      <c r="X865" s="1">
        <f t="shared" si="27"/>
      </c>
      <c r="Y865" s="6">
        <f t="shared" si="28"/>
      </c>
    </row>
    <row r="866" spans="24:25" ht="15">
      <c r="X866" s="1">
        <f t="shared" si="27"/>
      </c>
      <c r="Y866" s="6">
        <f t="shared" si="28"/>
      </c>
    </row>
    <row r="867" spans="24:25" ht="15">
      <c r="X867" s="1">
        <f t="shared" si="27"/>
      </c>
      <c r="Y867" s="6">
        <f t="shared" si="28"/>
      </c>
    </row>
    <row r="868" spans="24:25" ht="15">
      <c r="X868" s="1">
        <f t="shared" si="27"/>
      </c>
      <c r="Y868" s="6">
        <f t="shared" si="28"/>
      </c>
    </row>
    <row r="869" spans="24:25" ht="15">
      <c r="X869" s="1">
        <f t="shared" si="27"/>
      </c>
      <c r="Y869" s="6">
        <f t="shared" si="28"/>
      </c>
    </row>
    <row r="870" spans="24:25" ht="15">
      <c r="X870" s="1">
        <f t="shared" si="27"/>
      </c>
      <c r="Y870" s="6">
        <f t="shared" si="28"/>
      </c>
    </row>
    <row r="871" spans="24:25" ht="15">
      <c r="X871" s="1">
        <f t="shared" si="27"/>
      </c>
      <c r="Y871" s="6">
        <f t="shared" si="28"/>
      </c>
    </row>
    <row r="872" spans="24:25" ht="15">
      <c r="X872" s="1">
        <f t="shared" si="27"/>
      </c>
      <c r="Y872" s="6">
        <f t="shared" si="28"/>
      </c>
    </row>
    <row r="873" spans="24:25" ht="15">
      <c r="X873" s="1">
        <f t="shared" si="27"/>
      </c>
      <c r="Y873" s="6">
        <f t="shared" si="28"/>
      </c>
    </row>
    <row r="874" spans="24:25" ht="15">
      <c r="X874" s="1">
        <f t="shared" si="27"/>
      </c>
      <c r="Y874" s="6">
        <f t="shared" si="28"/>
      </c>
    </row>
    <row r="875" spans="24:25" ht="15">
      <c r="X875" s="1">
        <f t="shared" si="27"/>
      </c>
      <c r="Y875" s="6">
        <f t="shared" si="28"/>
      </c>
    </row>
    <row r="876" spans="24:25" ht="15">
      <c r="X876" s="1">
        <f t="shared" si="27"/>
      </c>
      <c r="Y876" s="6">
        <f t="shared" si="28"/>
      </c>
    </row>
    <row r="877" spans="24:25" ht="15">
      <c r="X877" s="1">
        <f t="shared" si="27"/>
      </c>
      <c r="Y877" s="6">
        <f t="shared" si="28"/>
      </c>
    </row>
    <row r="878" spans="24:25" ht="15">
      <c r="X878" s="1">
        <f t="shared" si="27"/>
      </c>
      <c r="Y878" s="6">
        <f t="shared" si="28"/>
      </c>
    </row>
    <row r="879" spans="24:25" ht="15">
      <c r="X879" s="1">
        <f t="shared" si="27"/>
      </c>
      <c r="Y879" s="6">
        <f t="shared" si="28"/>
      </c>
    </row>
    <row r="880" spans="24:25" ht="15">
      <c r="X880" s="1">
        <f t="shared" si="27"/>
      </c>
      <c r="Y880" s="6">
        <f t="shared" si="28"/>
      </c>
    </row>
    <row r="881" spans="24:25" ht="15">
      <c r="X881" s="1">
        <f t="shared" si="27"/>
      </c>
      <c r="Y881" s="6">
        <f t="shared" si="28"/>
      </c>
    </row>
    <row r="882" spans="24:25" ht="15">
      <c r="X882" s="1">
        <f t="shared" si="27"/>
      </c>
      <c r="Y882" s="6">
        <f t="shared" si="28"/>
      </c>
    </row>
    <row r="883" spans="24:25" ht="15">
      <c r="X883" s="1">
        <f t="shared" si="27"/>
      </c>
      <c r="Y883" s="6">
        <f t="shared" si="28"/>
      </c>
    </row>
    <row r="884" spans="24:25" ht="15">
      <c r="X884" s="1">
        <f t="shared" si="27"/>
      </c>
      <c r="Y884" s="6">
        <f t="shared" si="28"/>
      </c>
    </row>
    <row r="885" spans="24:25" ht="15">
      <c r="X885" s="1">
        <f t="shared" si="27"/>
      </c>
      <c r="Y885" s="6">
        <f t="shared" si="28"/>
      </c>
    </row>
    <row r="886" spans="24:25" ht="15">
      <c r="X886" s="1">
        <f t="shared" si="27"/>
      </c>
      <c r="Y886" s="6">
        <f t="shared" si="28"/>
      </c>
    </row>
    <row r="887" spans="24:25" ht="15">
      <c r="X887" s="1">
        <f aca="true" t="shared" si="29" ref="X887:X950">IF(X886&lt;$B$4,X886+1,"")</f>
      </c>
      <c r="Y887" s="6">
        <f t="shared" si="28"/>
      </c>
    </row>
    <row r="888" spans="24:25" ht="15">
      <c r="X888" s="1">
        <f t="shared" si="29"/>
      </c>
      <c r="Y888" s="6">
        <f t="shared" si="28"/>
      </c>
    </row>
    <row r="889" spans="24:25" ht="15">
      <c r="X889" s="1">
        <f t="shared" si="29"/>
      </c>
      <c r="Y889" s="6">
        <f t="shared" si="28"/>
      </c>
    </row>
    <row r="890" spans="24:25" ht="15">
      <c r="X890" s="1">
        <f t="shared" si="29"/>
      </c>
      <c r="Y890" s="6">
        <f t="shared" si="28"/>
      </c>
    </row>
    <row r="891" spans="24:25" ht="15">
      <c r="X891" s="1">
        <f t="shared" si="29"/>
      </c>
      <c r="Y891" s="6">
        <f t="shared" si="28"/>
      </c>
    </row>
    <row r="892" spans="24:25" ht="15">
      <c r="X892" s="1">
        <f t="shared" si="29"/>
      </c>
      <c r="Y892" s="6">
        <f t="shared" si="28"/>
      </c>
    </row>
    <row r="893" spans="24:25" ht="15">
      <c r="X893" s="1">
        <f t="shared" si="29"/>
      </c>
      <c r="Y893" s="6">
        <f t="shared" si="28"/>
      </c>
    </row>
    <row r="894" spans="24:25" ht="15">
      <c r="X894" s="1">
        <f t="shared" si="29"/>
      </c>
      <c r="Y894" s="6">
        <f t="shared" si="28"/>
      </c>
    </row>
    <row r="895" spans="24:25" ht="15">
      <c r="X895" s="1">
        <f t="shared" si="29"/>
      </c>
      <c r="Y895" s="6">
        <f t="shared" si="28"/>
      </c>
    </row>
    <row r="896" spans="24:25" ht="15">
      <c r="X896" s="1">
        <f t="shared" si="29"/>
      </c>
      <c r="Y896" s="6">
        <f t="shared" si="28"/>
      </c>
    </row>
    <row r="897" spans="24:25" ht="15">
      <c r="X897" s="1">
        <f t="shared" si="29"/>
      </c>
      <c r="Y897" s="6">
        <f t="shared" si="28"/>
      </c>
    </row>
    <row r="898" spans="24:25" ht="15">
      <c r="X898" s="1">
        <f t="shared" si="29"/>
      </c>
      <c r="Y898" s="6">
        <f t="shared" si="28"/>
      </c>
    </row>
    <row r="899" spans="24:25" ht="15">
      <c r="X899" s="1">
        <f t="shared" si="29"/>
      </c>
      <c r="Y899" s="6">
        <f t="shared" si="28"/>
      </c>
    </row>
    <row r="900" spans="24:25" ht="15">
      <c r="X900" s="1">
        <f t="shared" si="29"/>
      </c>
      <c r="Y900" s="6">
        <f aca="true" t="shared" si="30" ref="Y900:Y963">IF(X900&lt;=$B$4,BINOMDIST(X900,$B$4,$B$5,0),"")</f>
      </c>
    </row>
    <row r="901" spans="24:25" ht="15">
      <c r="X901" s="1">
        <f t="shared" si="29"/>
      </c>
      <c r="Y901" s="6">
        <f t="shared" si="30"/>
      </c>
    </row>
    <row r="902" spans="24:25" ht="15">
      <c r="X902" s="1">
        <f t="shared" si="29"/>
      </c>
      <c r="Y902" s="6">
        <f t="shared" si="30"/>
      </c>
    </row>
    <row r="903" spans="24:25" ht="15">
      <c r="X903" s="1">
        <f t="shared" si="29"/>
      </c>
      <c r="Y903" s="6">
        <f t="shared" si="30"/>
      </c>
    </row>
    <row r="904" spans="24:25" ht="15">
      <c r="X904" s="1">
        <f t="shared" si="29"/>
      </c>
      <c r="Y904" s="6">
        <f t="shared" si="30"/>
      </c>
    </row>
    <row r="905" spans="24:25" ht="15">
      <c r="X905" s="1">
        <f t="shared" si="29"/>
      </c>
      <c r="Y905" s="6">
        <f t="shared" si="30"/>
      </c>
    </row>
    <row r="906" spans="24:25" ht="15">
      <c r="X906" s="1">
        <f t="shared" si="29"/>
      </c>
      <c r="Y906" s="6">
        <f t="shared" si="30"/>
      </c>
    </row>
    <row r="907" spans="24:25" ht="15">
      <c r="X907" s="1">
        <f t="shared" si="29"/>
      </c>
      <c r="Y907" s="6">
        <f t="shared" si="30"/>
      </c>
    </row>
    <row r="908" spans="24:25" ht="15">
      <c r="X908" s="1">
        <f t="shared" si="29"/>
      </c>
      <c r="Y908" s="6">
        <f t="shared" si="30"/>
      </c>
    </row>
    <row r="909" spans="24:25" ht="15">
      <c r="X909" s="1">
        <f t="shared" si="29"/>
      </c>
      <c r="Y909" s="6">
        <f t="shared" si="30"/>
      </c>
    </row>
    <row r="910" spans="24:25" ht="15">
      <c r="X910" s="1">
        <f t="shared" si="29"/>
      </c>
      <c r="Y910" s="6">
        <f t="shared" si="30"/>
      </c>
    </row>
    <row r="911" spans="24:25" ht="15">
      <c r="X911" s="1">
        <f t="shared" si="29"/>
      </c>
      <c r="Y911" s="6">
        <f t="shared" si="30"/>
      </c>
    </row>
    <row r="912" spans="24:25" ht="15">
      <c r="X912" s="1">
        <f t="shared" si="29"/>
      </c>
      <c r="Y912" s="6">
        <f t="shared" si="30"/>
      </c>
    </row>
    <row r="913" spans="24:25" ht="15">
      <c r="X913" s="1">
        <f t="shared" si="29"/>
      </c>
      <c r="Y913" s="6">
        <f t="shared" si="30"/>
      </c>
    </row>
    <row r="914" spans="24:25" ht="15">
      <c r="X914" s="1">
        <f t="shared" si="29"/>
      </c>
      <c r="Y914" s="6">
        <f t="shared" si="30"/>
      </c>
    </row>
    <row r="915" spans="24:25" ht="15">
      <c r="X915" s="1">
        <f t="shared" si="29"/>
      </c>
      <c r="Y915" s="6">
        <f t="shared" si="30"/>
      </c>
    </row>
    <row r="916" spans="24:25" ht="15">
      <c r="X916" s="1">
        <f t="shared" si="29"/>
      </c>
      <c r="Y916" s="6">
        <f t="shared" si="30"/>
      </c>
    </row>
    <row r="917" spans="24:25" ht="15">
      <c r="X917" s="1">
        <f t="shared" si="29"/>
      </c>
      <c r="Y917" s="6">
        <f t="shared" si="30"/>
      </c>
    </row>
    <row r="918" spans="24:25" ht="15">
      <c r="X918" s="1">
        <f t="shared" si="29"/>
      </c>
      <c r="Y918" s="6">
        <f t="shared" si="30"/>
      </c>
    </row>
    <row r="919" spans="24:25" ht="15">
      <c r="X919" s="1">
        <f t="shared" si="29"/>
      </c>
      <c r="Y919" s="6">
        <f t="shared" si="30"/>
      </c>
    </row>
    <row r="920" spans="24:25" ht="15">
      <c r="X920" s="1">
        <f t="shared" si="29"/>
      </c>
      <c r="Y920" s="6">
        <f t="shared" si="30"/>
      </c>
    </row>
    <row r="921" spans="24:25" ht="15">
      <c r="X921" s="1">
        <f t="shared" si="29"/>
      </c>
      <c r="Y921" s="6">
        <f t="shared" si="30"/>
      </c>
    </row>
    <row r="922" spans="24:25" ht="15">
      <c r="X922" s="1">
        <f t="shared" si="29"/>
      </c>
      <c r="Y922" s="6">
        <f t="shared" si="30"/>
      </c>
    </row>
    <row r="923" spans="24:25" ht="15">
      <c r="X923" s="1">
        <f t="shared" si="29"/>
      </c>
      <c r="Y923" s="6">
        <f t="shared" si="30"/>
      </c>
    </row>
    <row r="924" spans="24:25" ht="15">
      <c r="X924" s="1">
        <f t="shared" si="29"/>
      </c>
      <c r="Y924" s="6">
        <f t="shared" si="30"/>
      </c>
    </row>
    <row r="925" spans="24:25" ht="15">
      <c r="X925" s="1">
        <f t="shared" si="29"/>
      </c>
      <c r="Y925" s="6">
        <f t="shared" si="30"/>
      </c>
    </row>
    <row r="926" spans="24:25" ht="15">
      <c r="X926" s="1">
        <f t="shared" si="29"/>
      </c>
      <c r="Y926" s="6">
        <f t="shared" si="30"/>
      </c>
    </row>
    <row r="927" spans="24:25" ht="15">
      <c r="X927" s="1">
        <f t="shared" si="29"/>
      </c>
      <c r="Y927" s="6">
        <f t="shared" si="30"/>
      </c>
    </row>
    <row r="928" spans="24:25" ht="15">
      <c r="X928" s="1">
        <f t="shared" si="29"/>
      </c>
      <c r="Y928" s="6">
        <f t="shared" si="30"/>
      </c>
    </row>
    <row r="929" spans="24:25" ht="15">
      <c r="X929" s="1">
        <f t="shared" si="29"/>
      </c>
      <c r="Y929" s="6">
        <f t="shared" si="30"/>
      </c>
    </row>
    <row r="930" spans="24:25" ht="15">
      <c r="X930" s="1">
        <f t="shared" si="29"/>
      </c>
      <c r="Y930" s="6">
        <f t="shared" si="30"/>
      </c>
    </row>
    <row r="931" spans="24:25" ht="15">
      <c r="X931" s="1">
        <f t="shared" si="29"/>
      </c>
      <c r="Y931" s="6">
        <f t="shared" si="30"/>
      </c>
    </row>
    <row r="932" spans="24:25" ht="15">
      <c r="X932" s="1">
        <f t="shared" si="29"/>
      </c>
      <c r="Y932" s="6">
        <f t="shared" si="30"/>
      </c>
    </row>
    <row r="933" spans="24:25" ht="15">
      <c r="X933" s="1">
        <f t="shared" si="29"/>
      </c>
      <c r="Y933" s="6">
        <f t="shared" si="30"/>
      </c>
    </row>
    <row r="934" spans="24:25" ht="15">
      <c r="X934" s="1">
        <f t="shared" si="29"/>
      </c>
      <c r="Y934" s="6">
        <f t="shared" si="30"/>
      </c>
    </row>
    <row r="935" spans="24:25" ht="15">
      <c r="X935" s="1">
        <f t="shared" si="29"/>
      </c>
      <c r="Y935" s="6">
        <f t="shared" si="30"/>
      </c>
    </row>
    <row r="936" spans="24:25" ht="15">
      <c r="X936" s="1">
        <f t="shared" si="29"/>
      </c>
      <c r="Y936" s="6">
        <f t="shared" si="30"/>
      </c>
    </row>
    <row r="937" spans="24:25" ht="15">
      <c r="X937" s="1">
        <f t="shared" si="29"/>
      </c>
      <c r="Y937" s="6">
        <f t="shared" si="30"/>
      </c>
    </row>
    <row r="938" spans="24:25" ht="15">
      <c r="X938" s="1">
        <f t="shared" si="29"/>
      </c>
      <c r="Y938" s="6">
        <f t="shared" si="30"/>
      </c>
    </row>
    <row r="939" spans="24:25" ht="15">
      <c r="X939" s="1">
        <f t="shared" si="29"/>
      </c>
      <c r="Y939" s="6">
        <f t="shared" si="30"/>
      </c>
    </row>
    <row r="940" spans="24:25" ht="15">
      <c r="X940" s="1">
        <f t="shared" si="29"/>
      </c>
      <c r="Y940" s="6">
        <f t="shared" si="30"/>
      </c>
    </row>
    <row r="941" spans="24:25" ht="15">
      <c r="X941" s="1">
        <f t="shared" si="29"/>
      </c>
      <c r="Y941" s="6">
        <f t="shared" si="30"/>
      </c>
    </row>
    <row r="942" spans="24:25" ht="15">
      <c r="X942" s="1">
        <f t="shared" si="29"/>
      </c>
      <c r="Y942" s="6">
        <f t="shared" si="30"/>
      </c>
    </row>
    <row r="943" spans="24:25" ht="15">
      <c r="X943" s="1">
        <f t="shared" si="29"/>
      </c>
      <c r="Y943" s="6">
        <f t="shared" si="30"/>
      </c>
    </row>
    <row r="944" spans="24:25" ht="15">
      <c r="X944" s="1">
        <f t="shared" si="29"/>
      </c>
      <c r="Y944" s="6">
        <f t="shared" si="30"/>
      </c>
    </row>
    <row r="945" spans="24:25" ht="15">
      <c r="X945" s="1">
        <f t="shared" si="29"/>
      </c>
      <c r="Y945" s="6">
        <f t="shared" si="30"/>
      </c>
    </row>
    <row r="946" spans="24:25" ht="15">
      <c r="X946" s="1">
        <f t="shared" si="29"/>
      </c>
      <c r="Y946" s="6">
        <f t="shared" si="30"/>
      </c>
    </row>
    <row r="947" spans="24:25" ht="15">
      <c r="X947" s="1">
        <f t="shared" si="29"/>
      </c>
      <c r="Y947" s="6">
        <f t="shared" si="30"/>
      </c>
    </row>
    <row r="948" spans="24:25" ht="15">
      <c r="X948" s="1">
        <f t="shared" si="29"/>
      </c>
      <c r="Y948" s="6">
        <f t="shared" si="30"/>
      </c>
    </row>
    <row r="949" spans="24:25" ht="15">
      <c r="X949" s="1">
        <f t="shared" si="29"/>
      </c>
      <c r="Y949" s="6">
        <f t="shared" si="30"/>
      </c>
    </row>
    <row r="950" spans="24:25" ht="15">
      <c r="X950" s="1">
        <f t="shared" si="29"/>
      </c>
      <c r="Y950" s="6">
        <f t="shared" si="30"/>
      </c>
    </row>
    <row r="951" spans="24:25" ht="15">
      <c r="X951" s="1">
        <f aca="true" t="shared" si="31" ref="X951:X1003">IF(X950&lt;$B$4,X950+1,"")</f>
      </c>
      <c r="Y951" s="6">
        <f t="shared" si="30"/>
      </c>
    </row>
    <row r="952" spans="24:25" ht="15">
      <c r="X952" s="1">
        <f t="shared" si="31"/>
      </c>
      <c r="Y952" s="6">
        <f t="shared" si="30"/>
      </c>
    </row>
    <row r="953" spans="24:25" ht="15">
      <c r="X953" s="1">
        <f t="shared" si="31"/>
      </c>
      <c r="Y953" s="6">
        <f t="shared" si="30"/>
      </c>
    </row>
    <row r="954" spans="24:25" ht="15">
      <c r="X954" s="1">
        <f t="shared" si="31"/>
      </c>
      <c r="Y954" s="6">
        <f t="shared" si="30"/>
      </c>
    </row>
    <row r="955" spans="24:25" ht="15">
      <c r="X955" s="1">
        <f t="shared" si="31"/>
      </c>
      <c r="Y955" s="6">
        <f t="shared" si="30"/>
      </c>
    </row>
    <row r="956" spans="24:25" ht="15">
      <c r="X956" s="1">
        <f t="shared" si="31"/>
      </c>
      <c r="Y956" s="6">
        <f t="shared" si="30"/>
      </c>
    </row>
    <row r="957" spans="24:25" ht="15">
      <c r="X957" s="1">
        <f t="shared" si="31"/>
      </c>
      <c r="Y957" s="6">
        <f t="shared" si="30"/>
      </c>
    </row>
    <row r="958" spans="24:25" ht="15">
      <c r="X958" s="1">
        <f t="shared" si="31"/>
      </c>
      <c r="Y958" s="6">
        <f t="shared" si="30"/>
      </c>
    </row>
    <row r="959" spans="24:25" ht="15">
      <c r="X959" s="1">
        <f t="shared" si="31"/>
      </c>
      <c r="Y959" s="6">
        <f t="shared" si="30"/>
      </c>
    </row>
    <row r="960" spans="24:25" ht="15">
      <c r="X960" s="1">
        <f t="shared" si="31"/>
      </c>
      <c r="Y960" s="6">
        <f t="shared" si="30"/>
      </c>
    </row>
    <row r="961" spans="24:25" ht="15">
      <c r="X961" s="1">
        <f t="shared" si="31"/>
      </c>
      <c r="Y961" s="6">
        <f t="shared" si="30"/>
      </c>
    </row>
    <row r="962" spans="24:25" ht="15">
      <c r="X962" s="1">
        <f t="shared" si="31"/>
      </c>
      <c r="Y962" s="6">
        <f t="shared" si="30"/>
      </c>
    </row>
    <row r="963" spans="24:25" ht="15">
      <c r="X963" s="1">
        <f t="shared" si="31"/>
      </c>
      <c r="Y963" s="6">
        <f t="shared" si="30"/>
      </c>
    </row>
    <row r="964" spans="24:25" ht="15">
      <c r="X964" s="1">
        <f t="shared" si="31"/>
      </c>
      <c r="Y964" s="6">
        <f aca="true" t="shared" si="32" ref="Y964:Y1003">IF(X964&lt;=$B$4,BINOMDIST(X964,$B$4,$B$5,0),"")</f>
      </c>
    </row>
    <row r="965" spans="24:25" ht="15">
      <c r="X965" s="1">
        <f t="shared" si="31"/>
      </c>
      <c r="Y965" s="6">
        <f t="shared" si="32"/>
      </c>
    </row>
    <row r="966" spans="24:25" ht="15">
      <c r="X966" s="1">
        <f t="shared" si="31"/>
      </c>
      <c r="Y966" s="6">
        <f t="shared" si="32"/>
      </c>
    </row>
    <row r="967" spans="24:25" ht="15">
      <c r="X967" s="1">
        <f t="shared" si="31"/>
      </c>
      <c r="Y967" s="6">
        <f t="shared" si="32"/>
      </c>
    </row>
    <row r="968" spans="24:25" ht="15">
      <c r="X968" s="1">
        <f t="shared" si="31"/>
      </c>
      <c r="Y968" s="6">
        <f t="shared" si="32"/>
      </c>
    </row>
    <row r="969" spans="24:25" ht="15">
      <c r="X969" s="1">
        <f t="shared" si="31"/>
      </c>
      <c r="Y969" s="6">
        <f t="shared" si="32"/>
      </c>
    </row>
    <row r="970" spans="24:25" ht="15">
      <c r="X970" s="1">
        <f t="shared" si="31"/>
      </c>
      <c r="Y970" s="6">
        <f t="shared" si="32"/>
      </c>
    </row>
    <row r="971" spans="24:25" ht="15">
      <c r="X971" s="1">
        <f t="shared" si="31"/>
      </c>
      <c r="Y971" s="6">
        <f t="shared" si="32"/>
      </c>
    </row>
    <row r="972" spans="24:25" ht="15">
      <c r="X972" s="1">
        <f t="shared" si="31"/>
      </c>
      <c r="Y972" s="6">
        <f t="shared" si="32"/>
      </c>
    </row>
    <row r="973" spans="24:25" ht="15">
      <c r="X973" s="1">
        <f t="shared" si="31"/>
      </c>
      <c r="Y973" s="6">
        <f t="shared" si="32"/>
      </c>
    </row>
    <row r="974" spans="24:25" ht="15">
      <c r="X974" s="1">
        <f t="shared" si="31"/>
      </c>
      <c r="Y974" s="6">
        <f t="shared" si="32"/>
      </c>
    </row>
    <row r="975" spans="24:25" ht="15">
      <c r="X975" s="1">
        <f t="shared" si="31"/>
      </c>
      <c r="Y975" s="6">
        <f t="shared" si="32"/>
      </c>
    </row>
    <row r="976" spans="24:25" ht="15">
      <c r="X976" s="1">
        <f t="shared" si="31"/>
      </c>
      <c r="Y976" s="6">
        <f t="shared" si="32"/>
      </c>
    </row>
    <row r="977" spans="24:25" ht="15">
      <c r="X977" s="1">
        <f t="shared" si="31"/>
      </c>
      <c r="Y977" s="6">
        <f t="shared" si="32"/>
      </c>
    </row>
    <row r="978" spans="24:25" ht="15">
      <c r="X978" s="1">
        <f t="shared" si="31"/>
      </c>
      <c r="Y978" s="6">
        <f t="shared" si="32"/>
      </c>
    </row>
    <row r="979" spans="24:25" ht="15">
      <c r="X979" s="1">
        <f t="shared" si="31"/>
      </c>
      <c r="Y979" s="6">
        <f t="shared" si="32"/>
      </c>
    </row>
    <row r="980" spans="24:25" ht="15">
      <c r="X980" s="1">
        <f t="shared" si="31"/>
      </c>
      <c r="Y980" s="6">
        <f t="shared" si="32"/>
      </c>
    </row>
    <row r="981" spans="24:25" ht="15">
      <c r="X981" s="1">
        <f t="shared" si="31"/>
      </c>
      <c r="Y981" s="6">
        <f t="shared" si="32"/>
      </c>
    </row>
    <row r="982" spans="24:25" ht="15">
      <c r="X982" s="1">
        <f t="shared" si="31"/>
      </c>
      <c r="Y982" s="6">
        <f t="shared" si="32"/>
      </c>
    </row>
    <row r="983" spans="24:25" ht="15">
      <c r="X983" s="1">
        <f t="shared" si="31"/>
      </c>
      <c r="Y983" s="6">
        <f t="shared" si="32"/>
      </c>
    </row>
    <row r="984" spans="24:25" ht="15">
      <c r="X984" s="1">
        <f t="shared" si="31"/>
      </c>
      <c r="Y984" s="6">
        <f t="shared" si="32"/>
      </c>
    </row>
    <row r="985" spans="24:25" ht="15">
      <c r="X985" s="1">
        <f t="shared" si="31"/>
      </c>
      <c r="Y985" s="6">
        <f t="shared" si="32"/>
      </c>
    </row>
    <row r="986" spans="24:25" ht="15">
      <c r="X986" s="1">
        <f t="shared" si="31"/>
      </c>
      <c r="Y986" s="6">
        <f t="shared" si="32"/>
      </c>
    </row>
    <row r="987" spans="24:25" ht="15">
      <c r="X987" s="1">
        <f t="shared" si="31"/>
      </c>
      <c r="Y987" s="6">
        <f t="shared" si="32"/>
      </c>
    </row>
    <row r="988" spans="24:25" ht="15">
      <c r="X988" s="1">
        <f t="shared" si="31"/>
      </c>
      <c r="Y988" s="6">
        <f t="shared" si="32"/>
      </c>
    </row>
    <row r="989" spans="24:25" ht="15">
      <c r="X989" s="1">
        <f t="shared" si="31"/>
      </c>
      <c r="Y989" s="6">
        <f t="shared" si="32"/>
      </c>
    </row>
    <row r="990" spans="24:25" ht="15">
      <c r="X990" s="1">
        <f t="shared" si="31"/>
      </c>
      <c r="Y990" s="6">
        <f t="shared" si="32"/>
      </c>
    </row>
    <row r="991" spans="24:25" ht="15">
      <c r="X991" s="1">
        <f t="shared" si="31"/>
      </c>
      <c r="Y991" s="6">
        <f t="shared" si="32"/>
      </c>
    </row>
    <row r="992" spans="24:25" ht="15">
      <c r="X992" s="1">
        <f t="shared" si="31"/>
      </c>
      <c r="Y992" s="6">
        <f t="shared" si="32"/>
      </c>
    </row>
    <row r="993" spans="24:25" ht="15">
      <c r="X993" s="1">
        <f t="shared" si="31"/>
      </c>
      <c r="Y993" s="6">
        <f t="shared" si="32"/>
      </c>
    </row>
    <row r="994" spans="24:25" ht="15">
      <c r="X994" s="1">
        <f t="shared" si="31"/>
      </c>
      <c r="Y994" s="6">
        <f t="shared" si="32"/>
      </c>
    </row>
    <row r="995" spans="24:25" ht="15">
      <c r="X995" s="1">
        <f t="shared" si="31"/>
      </c>
      <c r="Y995" s="6">
        <f t="shared" si="32"/>
      </c>
    </row>
    <row r="996" spans="24:25" ht="15">
      <c r="X996" s="1">
        <f t="shared" si="31"/>
      </c>
      <c r="Y996" s="6">
        <f t="shared" si="32"/>
      </c>
    </row>
    <row r="997" spans="24:25" ht="15">
      <c r="X997" s="1">
        <f t="shared" si="31"/>
      </c>
      <c r="Y997" s="6">
        <f t="shared" si="32"/>
      </c>
    </row>
    <row r="998" spans="24:25" ht="15">
      <c r="X998" s="1">
        <f t="shared" si="31"/>
      </c>
      <c r="Y998" s="6">
        <f t="shared" si="32"/>
      </c>
    </row>
    <row r="999" spans="24:25" ht="15">
      <c r="X999" s="1">
        <f t="shared" si="31"/>
      </c>
      <c r="Y999" s="6">
        <f t="shared" si="32"/>
      </c>
    </row>
    <row r="1000" spans="24:25" ht="15">
      <c r="X1000" s="1">
        <f t="shared" si="31"/>
      </c>
      <c r="Y1000" s="6">
        <f t="shared" si="32"/>
      </c>
    </row>
    <row r="1001" spans="24:25" ht="15">
      <c r="X1001" s="1">
        <f t="shared" si="31"/>
      </c>
      <c r="Y1001" s="6">
        <f t="shared" si="32"/>
      </c>
    </row>
    <row r="1002" spans="24:25" ht="15">
      <c r="X1002" s="1">
        <f t="shared" si="31"/>
      </c>
      <c r="Y1002" s="6">
        <f t="shared" si="32"/>
      </c>
    </row>
    <row r="1003" spans="24:25" ht="15">
      <c r="X1003" s="1">
        <f t="shared" si="31"/>
      </c>
      <c r="Y1003" s="6">
        <f t="shared" si="32"/>
      </c>
    </row>
  </sheetData>
  <sheetProtection/>
  <mergeCells count="1">
    <mergeCell ref="A1:C1"/>
  </mergeCells>
  <printOptions/>
  <pageMargins left="0.75" right="0.75" top="1" bottom="1" header="0.5" footer="0.5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zoomScale="125" zoomScaleNormal="125" zoomScalePageLayoutView="0" workbookViewId="0" topLeftCell="A1">
      <selection activeCell="G8" sqref="G8"/>
    </sheetView>
  </sheetViews>
  <sheetFormatPr defaultColWidth="8.7109375" defaultRowHeight="15"/>
  <cols>
    <col min="1" max="1" width="9.140625" style="3" customWidth="1"/>
    <col min="2" max="2" width="9.140625" style="16" customWidth="1"/>
    <col min="3" max="3" width="8.421875" style="0" customWidth="1"/>
    <col min="4" max="4" width="9.28125" style="20" customWidth="1"/>
    <col min="5" max="5" width="10.7109375" style="1" customWidth="1"/>
    <col min="6" max="16" width="8.7109375" style="0" customWidth="1"/>
    <col min="17" max="17" width="18.8515625" style="0" customWidth="1"/>
    <col min="18" max="23" width="8.7109375" style="0" customWidth="1"/>
    <col min="24" max="25" width="9.140625" style="1" customWidth="1"/>
  </cols>
  <sheetData>
    <row r="1" spans="1:9" ht="15.75" thickBot="1">
      <c r="A1" s="35" t="s">
        <v>25</v>
      </c>
      <c r="B1" s="35"/>
      <c r="C1" s="35"/>
      <c r="I1" t="s">
        <v>3</v>
      </c>
    </row>
    <row r="2" spans="23:25" ht="15.75" thickBot="1">
      <c r="W2" s="13"/>
      <c r="X2" s="5" t="s">
        <v>7</v>
      </c>
      <c r="Y2" s="5" t="s">
        <v>11</v>
      </c>
    </row>
    <row r="3" spans="1:25" s="6" customFormat="1" ht="15.75" thickBot="1">
      <c r="A3" s="19" t="s">
        <v>3</v>
      </c>
      <c r="B3" s="23" t="s">
        <v>2</v>
      </c>
      <c r="E3" s="2" t="s">
        <v>2</v>
      </c>
      <c r="X3" s="1">
        <v>0</v>
      </c>
      <c r="Y3" s="6">
        <f aca="true" t="shared" si="0" ref="Y3:Y34">POISSON(X3,$B$4,0)</f>
        <v>0.1353352832366127</v>
      </c>
    </row>
    <row r="4" spans="1:25" ht="15">
      <c r="A4" s="3" t="s">
        <v>1</v>
      </c>
      <c r="B4" s="24">
        <v>2</v>
      </c>
      <c r="D4" s="3" t="s">
        <v>17</v>
      </c>
      <c r="E4" s="4">
        <v>0</v>
      </c>
      <c r="X4" s="1">
        <v>1</v>
      </c>
      <c r="Y4" s="6">
        <f t="shared" si="0"/>
        <v>0.27067056647322535</v>
      </c>
    </row>
    <row r="5" spans="4:25" ht="15">
      <c r="D5" s="3" t="s">
        <v>18</v>
      </c>
      <c r="E5" s="4">
        <v>5</v>
      </c>
      <c r="X5" s="1">
        <v>2</v>
      </c>
      <c r="Y5" s="6">
        <f t="shared" si="0"/>
        <v>0.27067056647322546</v>
      </c>
    </row>
    <row r="6" spans="1:25" ht="15">
      <c r="A6"/>
      <c r="B6"/>
      <c r="X6" s="1">
        <v>3</v>
      </c>
      <c r="Y6" s="6">
        <f t="shared" si="0"/>
        <v>0.18044704431548364</v>
      </c>
    </row>
    <row r="7" spans="24:25" ht="15">
      <c r="X7" s="1">
        <v>4</v>
      </c>
      <c r="Y7" s="6">
        <f t="shared" si="0"/>
        <v>0.09022352215774182</v>
      </c>
    </row>
    <row r="8" spans="1:25" ht="15">
      <c r="A8" s="3" t="s">
        <v>6</v>
      </c>
      <c r="B8" s="15">
        <f>B4</f>
        <v>2</v>
      </c>
      <c r="D8" s="3" t="s">
        <v>26</v>
      </c>
      <c r="E8" s="9">
        <f>POISSON(E4,B4,0)</f>
        <v>0.1353352832366127</v>
      </c>
      <c r="X8" s="1">
        <v>5</v>
      </c>
      <c r="Y8" s="6">
        <f t="shared" si="0"/>
        <v>0.036089408863096716</v>
      </c>
    </row>
    <row r="9" spans="4:25" ht="15">
      <c r="D9" s="3" t="s">
        <v>27</v>
      </c>
      <c r="E9" s="9">
        <f>POISSON(E4,B4,1)</f>
        <v>0.1353352832366127</v>
      </c>
      <c r="X9" s="1">
        <v>6</v>
      </c>
      <c r="Y9" s="6">
        <f t="shared" si="0"/>
        <v>0.012029802954365572</v>
      </c>
    </row>
    <row r="10" spans="4:25" ht="15">
      <c r="D10" s="3" t="s">
        <v>31</v>
      </c>
      <c r="E10" s="9">
        <f>POISSON($E$5,$B$4,0)</f>
        <v>0.036089408863096716</v>
      </c>
      <c r="X10" s="1">
        <v>7</v>
      </c>
      <c r="Y10" s="6">
        <f t="shared" si="0"/>
        <v>0.003437086558390163</v>
      </c>
    </row>
    <row r="11" spans="4:25" ht="15">
      <c r="D11" s="3" t="s">
        <v>28</v>
      </c>
      <c r="E11" s="9">
        <f>1-POISSON($E$5-1,$B$4,1)</f>
        <v>0.052653017343711195</v>
      </c>
      <c r="X11" s="1">
        <v>8</v>
      </c>
      <c r="Y11" s="6">
        <f t="shared" si="0"/>
        <v>0.0008592716395975415</v>
      </c>
    </row>
    <row r="12" spans="4:25" ht="12.75" customHeight="1">
      <c r="D12" s="26" t="s">
        <v>29</v>
      </c>
      <c r="E12" s="9">
        <f>IF($E$4&lt;=$E$5,POISSON($E$5,$B$4,1)-IF($E$4=0,0,POISSON($E$4-1,$B$4,1)),"Invalid a,b")</f>
        <v>0.9834363915193856</v>
      </c>
      <c r="X12" s="1">
        <v>9</v>
      </c>
      <c r="Y12" s="6">
        <f t="shared" si="0"/>
        <v>0.00019094925324389769</v>
      </c>
    </row>
    <row r="13" spans="5:25" ht="15">
      <c r="E13" s="10" t="s">
        <v>3</v>
      </c>
      <c r="X13" s="1">
        <v>10</v>
      </c>
      <c r="Y13" s="6">
        <f t="shared" si="0"/>
        <v>3.81898506487796E-05</v>
      </c>
    </row>
    <row r="14" spans="24:25" ht="15">
      <c r="X14" s="1">
        <v>11</v>
      </c>
      <c r="Y14" s="6">
        <f t="shared" si="0"/>
        <v>6.9436092088690095E-06</v>
      </c>
    </row>
    <row r="15" spans="5:25" ht="15">
      <c r="E15" s="10" t="s">
        <v>3</v>
      </c>
      <c r="X15" s="1">
        <v>12</v>
      </c>
      <c r="Y15" s="6">
        <f t="shared" si="0"/>
        <v>1.1572682014781686E-06</v>
      </c>
    </row>
    <row r="16" spans="24:25" ht="15">
      <c r="X16" s="1">
        <v>13</v>
      </c>
      <c r="Y16" s="6">
        <f t="shared" si="0"/>
        <v>1.7804126176587265E-07</v>
      </c>
    </row>
    <row r="17" spans="24:25" ht="15">
      <c r="X17" s="1">
        <v>14</v>
      </c>
      <c r="Y17" s="6">
        <f t="shared" si="0"/>
        <v>2.5434465966553194E-08</v>
      </c>
    </row>
    <row r="18" spans="24:25" ht="15">
      <c r="X18" s="1">
        <v>15</v>
      </c>
      <c r="Y18" s="6">
        <f t="shared" si="0"/>
        <v>3.391262128873753E-09</v>
      </c>
    </row>
    <row r="19" spans="24:25" ht="15">
      <c r="X19" s="1">
        <v>16</v>
      </c>
      <c r="Y19" s="6">
        <f t="shared" si="0"/>
        <v>4.2390776610922124E-10</v>
      </c>
    </row>
    <row r="20" spans="24:25" ht="15">
      <c r="X20" s="1">
        <v>17</v>
      </c>
      <c r="Y20" s="6">
        <f t="shared" si="0"/>
        <v>4.9871501895202335E-11</v>
      </c>
    </row>
    <row r="21" spans="24:25" ht="15">
      <c r="X21" s="1">
        <v>18</v>
      </c>
      <c r="Y21" s="6">
        <f t="shared" si="0"/>
        <v>5.541277988355806E-12</v>
      </c>
    </row>
    <row r="22" spans="24:25" ht="15">
      <c r="X22" s="1">
        <v>19</v>
      </c>
      <c r="Y22" s="6">
        <f t="shared" si="0"/>
        <v>5.832924198269263E-13</v>
      </c>
    </row>
    <row r="23" spans="24:25" ht="15">
      <c r="X23" s="1">
        <v>20</v>
      </c>
      <c r="Y23" s="6">
        <f t="shared" si="0"/>
        <v>5.832924198269229E-14</v>
      </c>
    </row>
    <row r="24" spans="24:25" ht="15">
      <c r="X24" s="1">
        <v>21</v>
      </c>
      <c r="Y24" s="6">
        <f t="shared" si="0"/>
        <v>5.555165903113584E-15</v>
      </c>
    </row>
    <row r="25" spans="24:25" ht="15">
      <c r="X25" s="1">
        <v>22</v>
      </c>
      <c r="Y25" s="6">
        <f t="shared" si="0"/>
        <v>5.050150821012369E-16</v>
      </c>
    </row>
    <row r="26" spans="24:25" ht="15">
      <c r="X26" s="1">
        <v>23</v>
      </c>
      <c r="Y26" s="6">
        <f t="shared" si="0"/>
        <v>4.391435496532494E-17</v>
      </c>
    </row>
    <row r="27" spans="24:25" ht="15">
      <c r="X27" s="1">
        <v>24</v>
      </c>
      <c r="Y27" s="6">
        <f t="shared" si="0"/>
        <v>3.659529580443733E-18</v>
      </c>
    </row>
    <row r="28" spans="24:25" ht="15">
      <c r="X28" s="1">
        <v>25</v>
      </c>
      <c r="Y28" s="6">
        <f t="shared" si="0"/>
        <v>2.927623664354958E-19</v>
      </c>
    </row>
    <row r="29" spans="24:25" ht="15">
      <c r="X29" s="1">
        <v>26</v>
      </c>
      <c r="Y29" s="6">
        <f t="shared" si="0"/>
        <v>2.2520182033499883E-20</v>
      </c>
    </row>
    <row r="30" spans="24:25" ht="15">
      <c r="X30" s="1">
        <v>27</v>
      </c>
      <c r="Y30" s="6">
        <f t="shared" si="0"/>
        <v>1.6681616321111046E-21</v>
      </c>
    </row>
    <row r="31" spans="24:25" ht="15">
      <c r="X31" s="1">
        <v>28</v>
      </c>
      <c r="Y31" s="6">
        <f t="shared" si="0"/>
        <v>1.1915440229365106E-22</v>
      </c>
    </row>
    <row r="32" spans="24:25" ht="15">
      <c r="X32" s="1">
        <v>29</v>
      </c>
      <c r="Y32" s="6">
        <f t="shared" si="0"/>
        <v>8.21754498576894E-24</v>
      </c>
    </row>
    <row r="33" spans="24:25" ht="15">
      <c r="X33" s="1">
        <v>30</v>
      </c>
      <c r="Y33" s="6">
        <f t="shared" si="0"/>
        <v>5.478363323846002E-25</v>
      </c>
    </row>
    <row r="34" spans="24:25" ht="15">
      <c r="X34" s="1">
        <v>31</v>
      </c>
      <c r="Y34" s="6">
        <f t="shared" si="0"/>
        <v>3.5344279508683854E-26</v>
      </c>
    </row>
    <row r="35" spans="24:25" ht="15">
      <c r="X35" s="1">
        <v>32</v>
      </c>
      <c r="Y35" s="6">
        <f aca="true" t="shared" si="1" ref="Y35:Y66">POISSON(X35,$B$4,0)</f>
        <v>2.2090174692927477E-27</v>
      </c>
    </row>
    <row r="36" spans="24:25" ht="15">
      <c r="X36" s="1">
        <v>33</v>
      </c>
      <c r="Y36" s="6">
        <f t="shared" si="1"/>
        <v>1.3387984662380206E-28</v>
      </c>
    </row>
    <row r="37" spans="24:25" ht="15">
      <c r="X37" s="1">
        <v>34</v>
      </c>
      <c r="Y37" s="6">
        <f t="shared" si="1"/>
        <v>7.875285095517683E-30</v>
      </c>
    </row>
    <row r="38" spans="24:25" ht="15">
      <c r="X38" s="1">
        <v>35</v>
      </c>
      <c r="Y38" s="6">
        <f t="shared" si="1"/>
        <v>4.500162911724393E-31</v>
      </c>
    </row>
    <row r="39" spans="24:25" ht="15">
      <c r="X39" s="1">
        <v>36</v>
      </c>
      <c r="Y39" s="6">
        <f t="shared" si="1"/>
        <v>2.500090506513596E-32</v>
      </c>
    </row>
    <row r="40" spans="24:25" ht="15">
      <c r="X40" s="1">
        <v>37</v>
      </c>
      <c r="Y40" s="6">
        <f t="shared" si="1"/>
        <v>1.3514002737911355E-33</v>
      </c>
    </row>
    <row r="41" spans="24:25" ht="15">
      <c r="X41" s="1">
        <v>38</v>
      </c>
      <c r="Y41" s="6">
        <f t="shared" si="1"/>
        <v>7.112633019953417E-35</v>
      </c>
    </row>
    <row r="42" spans="24:25" ht="15">
      <c r="X42" s="1">
        <v>39</v>
      </c>
      <c r="Y42" s="6">
        <f t="shared" si="1"/>
        <v>3.647504112796578E-36</v>
      </c>
    </row>
    <row r="43" spans="24:25" ht="15">
      <c r="X43" s="1">
        <v>40</v>
      </c>
      <c r="Y43" s="6">
        <f t="shared" si="1"/>
        <v>1.8237520563983067E-37</v>
      </c>
    </row>
    <row r="44" spans="24:25" ht="15">
      <c r="X44" s="1">
        <v>41</v>
      </c>
      <c r="Y44" s="6">
        <f t="shared" si="1"/>
        <v>8.896351494625703E-39</v>
      </c>
    </row>
    <row r="45" spans="24:25" ht="15">
      <c r="X45" s="1">
        <v>42</v>
      </c>
      <c r="Y45" s="6">
        <f t="shared" si="1"/>
        <v>4.236357854583731E-40</v>
      </c>
    </row>
    <row r="46" spans="24:25" ht="15">
      <c r="X46" s="1">
        <v>43</v>
      </c>
      <c r="Y46" s="6">
        <f t="shared" si="1"/>
        <v>1.9703990021319702E-41</v>
      </c>
    </row>
    <row r="47" spans="24:25" ht="15">
      <c r="X47" s="1">
        <v>44</v>
      </c>
      <c r="Y47" s="6">
        <f t="shared" si="1"/>
        <v>8.956359100599541E-43</v>
      </c>
    </row>
    <row r="48" spans="24:25" ht="15">
      <c r="X48" s="1">
        <v>45</v>
      </c>
      <c r="Y48" s="6">
        <f t="shared" si="1"/>
        <v>3.980604044711063E-44</v>
      </c>
    </row>
    <row r="49" spans="24:25" ht="15">
      <c r="X49" s="1">
        <v>46</v>
      </c>
      <c r="Y49" s="6">
        <f t="shared" si="1"/>
        <v>1.7306974107439498E-45</v>
      </c>
    </row>
    <row r="50" spans="24:25" ht="15">
      <c r="X50" s="1">
        <v>47</v>
      </c>
      <c r="Y50" s="6">
        <f t="shared" si="1"/>
        <v>7.364669832952837E-47</v>
      </c>
    </row>
    <row r="51" spans="24:25" ht="15">
      <c r="X51" s="1">
        <v>48</v>
      </c>
      <c r="Y51" s="6">
        <f t="shared" si="1"/>
        <v>3.068612430396964E-48</v>
      </c>
    </row>
    <row r="52" spans="24:25" ht="15">
      <c r="X52" s="1">
        <v>49</v>
      </c>
      <c r="Y52" s="6">
        <f t="shared" si="1"/>
        <v>1.2524948695498043E-49</v>
      </c>
    </row>
    <row r="53" spans="24:25" ht="15">
      <c r="X53" s="1">
        <v>50</v>
      </c>
      <c r="Y53" s="6">
        <f t="shared" si="1"/>
        <v>5.0099794781992336E-51</v>
      </c>
    </row>
    <row r="54" spans="24:25" ht="15">
      <c r="X54" s="1">
        <v>51</v>
      </c>
      <c r="Y54" s="6">
        <f t="shared" si="1"/>
        <v>1.964697834587959E-52</v>
      </c>
    </row>
    <row r="55" spans="24:25" ht="15">
      <c r="X55" s="1">
        <v>52</v>
      </c>
      <c r="Y55" s="6">
        <f t="shared" si="1"/>
        <v>7.556530133030318E-54</v>
      </c>
    </row>
    <row r="56" spans="24:25" ht="15">
      <c r="X56" s="1">
        <v>53</v>
      </c>
      <c r="Y56" s="6">
        <f t="shared" si="1"/>
        <v>2.8515208049171383E-55</v>
      </c>
    </row>
    <row r="57" spans="24:25" ht="15">
      <c r="X57" s="1">
        <v>54</v>
      </c>
      <c r="Y57" s="6">
        <f t="shared" si="1"/>
        <v>1.0561188166359769E-56</v>
      </c>
    </row>
    <row r="58" spans="24:25" ht="15">
      <c r="X58" s="1">
        <v>55</v>
      </c>
      <c r="Y58" s="6">
        <f t="shared" si="1"/>
        <v>3.840432060494511E-58</v>
      </c>
    </row>
    <row r="59" spans="24:25" ht="15">
      <c r="X59" s="1">
        <v>56</v>
      </c>
      <c r="Y59" s="6">
        <f t="shared" si="1"/>
        <v>1.3715828787480435E-59</v>
      </c>
    </row>
    <row r="60" spans="24:25" ht="15">
      <c r="X60" s="1">
        <v>57</v>
      </c>
      <c r="Y60" s="6">
        <f t="shared" si="1"/>
        <v>4.8125715043790575E-61</v>
      </c>
    </row>
    <row r="61" spans="24:25" ht="15">
      <c r="X61" s="1">
        <v>58</v>
      </c>
      <c r="Y61" s="6">
        <f t="shared" si="1"/>
        <v>1.6595074153031073E-62</v>
      </c>
    </row>
    <row r="62" spans="24:25" ht="15">
      <c r="X62" s="1">
        <v>59</v>
      </c>
      <c r="Y62" s="6">
        <f t="shared" si="1"/>
        <v>5.625448865434288E-64</v>
      </c>
    </row>
    <row r="63" spans="24:25" ht="15">
      <c r="X63" s="1">
        <v>60</v>
      </c>
      <c r="Y63" s="6">
        <f t="shared" si="1"/>
        <v>1.8751496218114365E-65</v>
      </c>
    </row>
    <row r="64" spans="24:25" ht="15">
      <c r="X64" s="1">
        <v>61</v>
      </c>
      <c r="Y64" s="6">
        <f t="shared" si="1"/>
        <v>6.148031546922645E-67</v>
      </c>
    </row>
    <row r="65" spans="24:25" ht="15">
      <c r="X65" s="1">
        <v>62</v>
      </c>
      <c r="Y65" s="6">
        <f t="shared" si="1"/>
        <v>1.9832359828783255E-68</v>
      </c>
    </row>
    <row r="66" spans="24:25" ht="15">
      <c r="X66" s="1">
        <v>63</v>
      </c>
      <c r="Y66" s="6">
        <f t="shared" si="1"/>
        <v>6.295987247232807E-70</v>
      </c>
    </row>
    <row r="67" spans="24:25" ht="15">
      <c r="X67" s="1">
        <v>64</v>
      </c>
      <c r="Y67" s="6">
        <f aca="true" t="shared" si="2" ref="Y67:Y98">POISSON(X67,$B$4,0)</f>
        <v>1.967496014760213E-71</v>
      </c>
    </row>
    <row r="68" spans="24:25" ht="15">
      <c r="X68" s="1">
        <v>65</v>
      </c>
      <c r="Y68" s="6">
        <f t="shared" si="2"/>
        <v>6.053833891569834E-73</v>
      </c>
    </row>
    <row r="69" spans="24:25" ht="15">
      <c r="X69" s="1">
        <v>66</v>
      </c>
      <c r="Y69" s="6">
        <f t="shared" si="2"/>
        <v>1.834495118657551E-74</v>
      </c>
    </row>
    <row r="70" spans="24:25" ht="15">
      <c r="X70" s="1">
        <v>67</v>
      </c>
      <c r="Y70" s="6">
        <f t="shared" si="2"/>
        <v>5.4761048318136456E-76</v>
      </c>
    </row>
    <row r="71" spans="24:25" ht="15">
      <c r="X71" s="1">
        <v>68</v>
      </c>
      <c r="Y71" s="6">
        <f t="shared" si="2"/>
        <v>1.6106190681804684E-77</v>
      </c>
    </row>
    <row r="72" spans="24:25" ht="15">
      <c r="X72" s="1">
        <v>69</v>
      </c>
      <c r="Y72" s="6">
        <f t="shared" si="2"/>
        <v>4.668461067189613E-79</v>
      </c>
    </row>
    <row r="73" spans="24:25" ht="15">
      <c r="X73" s="1">
        <v>70</v>
      </c>
      <c r="Y73" s="6">
        <f t="shared" si="2"/>
        <v>1.3338460191971267E-80</v>
      </c>
    </row>
    <row r="74" spans="24:25" ht="15">
      <c r="X74" s="1">
        <v>71</v>
      </c>
      <c r="Y74" s="6">
        <f t="shared" si="2"/>
        <v>3.75731273013272E-82</v>
      </c>
    </row>
    <row r="75" spans="24:25" ht="15">
      <c r="X75" s="1">
        <v>72</v>
      </c>
      <c r="Y75" s="6">
        <f t="shared" si="2"/>
        <v>1.0436979805923983E-83</v>
      </c>
    </row>
    <row r="76" spans="24:25" ht="15">
      <c r="X76" s="1">
        <v>73</v>
      </c>
      <c r="Y76" s="6">
        <f t="shared" si="2"/>
        <v>2.8594465221709257E-85</v>
      </c>
    </row>
    <row r="77" spans="24:25" ht="15">
      <c r="X77" s="1">
        <v>74</v>
      </c>
      <c r="Y77" s="6">
        <f t="shared" si="2"/>
        <v>7.728233843705447E-87</v>
      </c>
    </row>
    <row r="78" spans="24:25" ht="15">
      <c r="X78" s="1">
        <v>75</v>
      </c>
      <c r="Y78" s="6">
        <f t="shared" si="2"/>
        <v>2.0608623583213916E-88</v>
      </c>
    </row>
    <row r="79" spans="24:25" ht="15">
      <c r="X79" s="1">
        <v>76</v>
      </c>
      <c r="Y79" s="6">
        <f t="shared" si="2"/>
        <v>5.423321995582577E-90</v>
      </c>
    </row>
    <row r="80" spans="24:25" ht="15">
      <c r="X80" s="1">
        <v>77</v>
      </c>
      <c r="Y80" s="6">
        <f t="shared" si="2"/>
        <v>1.4086550637876536E-91</v>
      </c>
    </row>
    <row r="81" spans="24:25" ht="15">
      <c r="X81" s="1">
        <v>78</v>
      </c>
      <c r="Y81" s="6">
        <f t="shared" si="2"/>
        <v>3.611936060994255E-93</v>
      </c>
    </row>
    <row r="82" spans="24:25" ht="15">
      <c r="X82" s="1">
        <v>79</v>
      </c>
      <c r="Y82" s="6">
        <f t="shared" si="2"/>
        <v>9.144141926567605E-95</v>
      </c>
    </row>
    <row r="83" spans="24:25" ht="15">
      <c r="X83" s="1">
        <v>80</v>
      </c>
      <c r="Y83" s="6">
        <f t="shared" si="2"/>
        <v>2.2860354816418314E-96</v>
      </c>
    </row>
    <row r="84" spans="24:25" ht="15">
      <c r="X84" s="1">
        <v>81</v>
      </c>
      <c r="Y84" s="6">
        <f t="shared" si="2"/>
        <v>5.64453205343667E-98</v>
      </c>
    </row>
    <row r="85" spans="24:25" ht="15">
      <c r="X85" s="1">
        <v>82</v>
      </c>
      <c r="Y85" s="6">
        <f t="shared" si="2"/>
        <v>1.3767151349845068E-99</v>
      </c>
    </row>
    <row r="86" spans="24:25" ht="15">
      <c r="X86" s="1">
        <v>83</v>
      </c>
      <c r="Y86" s="6">
        <f t="shared" si="2"/>
        <v>3.317385867432609E-101</v>
      </c>
    </row>
    <row r="87" spans="24:25" ht="15">
      <c r="X87" s="1">
        <v>84</v>
      </c>
      <c r="Y87" s="6">
        <f t="shared" si="2"/>
        <v>7.898537779601317E-103</v>
      </c>
    </row>
    <row r="88" spans="24:25" ht="15">
      <c r="X88" s="1">
        <v>85</v>
      </c>
      <c r="Y88" s="6">
        <f t="shared" si="2"/>
        <v>1.8584794775532792E-104</v>
      </c>
    </row>
    <row r="89" spans="24:25" ht="15">
      <c r="X89" s="1">
        <v>86</v>
      </c>
      <c r="Y89" s="6">
        <f t="shared" si="2"/>
        <v>4.322045296635695E-106</v>
      </c>
    </row>
    <row r="90" spans="24:25" ht="15">
      <c r="X90" s="1">
        <v>87</v>
      </c>
      <c r="Y90" s="6">
        <f t="shared" si="2"/>
        <v>9.935736314104892E-108</v>
      </c>
    </row>
    <row r="91" spans="24:25" ht="15">
      <c r="X91" s="1">
        <v>88</v>
      </c>
      <c r="Y91" s="6">
        <f t="shared" si="2"/>
        <v>2.2581218895692834E-109</v>
      </c>
    </row>
    <row r="92" spans="24:25" ht="15">
      <c r="X92" s="1">
        <v>89</v>
      </c>
      <c r="Y92" s="6">
        <f t="shared" si="2"/>
        <v>5.074431212515013E-111</v>
      </c>
    </row>
    <row r="93" spans="24:25" ht="15">
      <c r="X93" s="1">
        <v>90</v>
      </c>
      <c r="Y93" s="6">
        <f t="shared" si="2"/>
        <v>1.127651380558961E-112</v>
      </c>
    </row>
    <row r="94" spans="24:25" ht="15">
      <c r="X94" s="1">
        <v>91</v>
      </c>
      <c r="Y94" s="6">
        <f t="shared" si="2"/>
        <v>2.478354682547047E-114</v>
      </c>
    </row>
    <row r="95" spans="24:25" ht="15">
      <c r="X95" s="1">
        <v>92</v>
      </c>
      <c r="Y95" s="6">
        <f t="shared" si="2"/>
        <v>5.387727570754273E-116</v>
      </c>
    </row>
    <row r="96" spans="24:25" ht="15">
      <c r="X96" s="1">
        <v>93</v>
      </c>
      <c r="Y96" s="6">
        <f t="shared" si="2"/>
        <v>1.1586510904848432E-117</v>
      </c>
    </row>
    <row r="97" spans="24:25" ht="15">
      <c r="X97" s="1">
        <v>94</v>
      </c>
      <c r="Y97" s="6">
        <f t="shared" si="2"/>
        <v>2.4652150861379783E-119</v>
      </c>
    </row>
    <row r="98" spans="24:25" ht="15">
      <c r="X98" s="1">
        <v>95</v>
      </c>
      <c r="Y98" s="6">
        <f t="shared" si="2"/>
        <v>5.189926497132587E-121</v>
      </c>
    </row>
    <row r="99" spans="24:25" ht="15">
      <c r="X99" s="1">
        <v>96</v>
      </c>
      <c r="Y99" s="6">
        <f>POISSON(X99,$B$4,0)</f>
        <v>1.0812346869026067E-122</v>
      </c>
    </row>
    <row r="100" spans="24:25" ht="15">
      <c r="X100" s="1">
        <v>97</v>
      </c>
      <c r="Y100" s="6">
        <f>POISSON(X100,$B$4,0)</f>
        <v>2.2293498699022705E-124</v>
      </c>
    </row>
    <row r="101" spans="24:25" ht="15">
      <c r="X101" s="1">
        <v>98</v>
      </c>
      <c r="Y101" s="6">
        <f>POISSON(X101,$B$4,0)</f>
        <v>4.549693612045397E-126</v>
      </c>
    </row>
    <row r="102" spans="24:25" ht="15">
      <c r="X102" s="1">
        <v>99</v>
      </c>
      <c r="Y102" s="6">
        <f>POISSON(X102,$B$4,0)</f>
        <v>9.191300226354439E-128</v>
      </c>
    </row>
    <row r="103" spans="24:25" ht="15">
      <c r="X103" s="1">
        <v>100</v>
      </c>
      <c r="Y103" s="6">
        <f>POISSON(X103,$B$4,0)</f>
        <v>1.838260045270944E-129</v>
      </c>
    </row>
    <row r="104" ht="15">
      <c r="X104" s="1" t="s">
        <v>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zoomScale="125" zoomScaleNormal="125" zoomScalePageLayoutView="0" workbookViewId="0" topLeftCell="A1">
      <selection activeCell="A6" sqref="A6"/>
    </sheetView>
  </sheetViews>
  <sheetFormatPr defaultColWidth="8.7109375" defaultRowHeight="15"/>
  <cols>
    <col min="1" max="1" width="8.7109375" style="0" customWidth="1"/>
    <col min="2" max="2" width="9.140625" style="1" customWidth="1"/>
    <col min="3" max="3" width="8.421875" style="0" customWidth="1"/>
    <col min="4" max="4" width="9.28125" style="20" customWidth="1"/>
    <col min="5" max="5" width="10.7109375" style="1" customWidth="1"/>
    <col min="6" max="6" width="8.7109375" style="0" customWidth="1"/>
    <col min="7" max="7" width="10.28125" style="20" customWidth="1"/>
    <col min="8" max="8" width="12.421875" style="0" customWidth="1"/>
    <col min="9" max="24" width="8.7109375" style="0" customWidth="1"/>
    <col min="25" max="26" width="9.140625" style="1" customWidth="1"/>
  </cols>
  <sheetData>
    <row r="1" spans="1:9" ht="15.75" thickBot="1">
      <c r="A1" s="35" t="s">
        <v>10</v>
      </c>
      <c r="B1" s="35"/>
      <c r="C1" s="35"/>
      <c r="I1" t="s">
        <v>3</v>
      </c>
    </row>
    <row r="2" spans="23:26" ht="15.75" thickBot="1">
      <c r="W2" s="13"/>
      <c r="X2" s="14"/>
      <c r="Y2" s="5" t="s">
        <v>7</v>
      </c>
      <c r="Z2" s="5" t="s">
        <v>5</v>
      </c>
    </row>
    <row r="3" spans="1:26" s="6" customFormat="1" ht="15.75" thickBot="1">
      <c r="A3" s="6" t="s">
        <v>3</v>
      </c>
      <c r="B3" s="2" t="s">
        <v>2</v>
      </c>
      <c r="E3" s="2" t="s">
        <v>2</v>
      </c>
      <c r="G3" s="20"/>
      <c r="H3" s="2" t="s">
        <v>2</v>
      </c>
      <c r="Y3" s="1">
        <f>$B$4</f>
        <v>0</v>
      </c>
      <c r="Z3" s="6">
        <f aca="true" t="shared" si="0" ref="Z3:Z65">1/(B$5-B$4)</f>
        <v>1</v>
      </c>
    </row>
    <row r="4" spans="1:26" ht="15">
      <c r="A4" s="3" t="s">
        <v>49</v>
      </c>
      <c r="B4" s="4">
        <v>0</v>
      </c>
      <c r="D4" s="3" t="s">
        <v>17</v>
      </c>
      <c r="E4" s="4">
        <v>0.28</v>
      </c>
      <c r="G4" s="3" t="s">
        <v>19</v>
      </c>
      <c r="H4" s="4">
        <v>0.15</v>
      </c>
      <c r="Y4" s="1">
        <f aca="true" t="shared" si="1" ref="Y4:Y66">Y3+0.01*(B$5-B$4)</f>
        <v>0.01</v>
      </c>
      <c r="Z4" s="6">
        <f t="shared" si="0"/>
        <v>1</v>
      </c>
    </row>
    <row r="5" spans="1:26" ht="15">
      <c r="A5" s="3" t="s">
        <v>50</v>
      </c>
      <c r="B5" s="4">
        <v>1</v>
      </c>
      <c r="D5" s="3" t="s">
        <v>18</v>
      </c>
      <c r="E5" s="4">
        <v>0.79</v>
      </c>
      <c r="G5" s="3" t="s">
        <v>20</v>
      </c>
      <c r="H5" s="4">
        <v>0.25</v>
      </c>
      <c r="Y5" s="1">
        <f t="shared" si="1"/>
        <v>0.02</v>
      </c>
      <c r="Z5" s="6">
        <f t="shared" si="0"/>
        <v>1</v>
      </c>
    </row>
    <row r="6" spans="1:26" ht="15">
      <c r="A6" s="3"/>
      <c r="G6" s="6"/>
      <c r="Y6" s="1">
        <f t="shared" si="1"/>
        <v>0.03</v>
      </c>
      <c r="Z6" s="6">
        <f t="shared" si="0"/>
        <v>1</v>
      </c>
    </row>
    <row r="7" spans="1:26" ht="15">
      <c r="A7" s="3" t="s">
        <v>1</v>
      </c>
      <c r="B7" s="15">
        <f>(B5+B4)/2</f>
        <v>0.5</v>
      </c>
      <c r="D7" s="3" t="s">
        <v>19</v>
      </c>
      <c r="E7" s="15">
        <f>(E4-B4)/(B5-B4)</f>
        <v>0.28</v>
      </c>
      <c r="G7" s="3" t="s">
        <v>17</v>
      </c>
      <c r="H7" s="17">
        <f>H4*(B5-B4)+B4</f>
        <v>0.15</v>
      </c>
      <c r="Y7" s="1">
        <f t="shared" si="1"/>
        <v>0.04</v>
      </c>
      <c r="Z7" s="6">
        <f t="shared" si="0"/>
        <v>1</v>
      </c>
    </row>
    <row r="8" spans="1:26" ht="15">
      <c r="A8" s="3" t="s">
        <v>6</v>
      </c>
      <c r="B8" s="15">
        <f>(B5-B4)^2/12</f>
        <v>0.08333333333333333</v>
      </c>
      <c r="D8" s="3" t="s">
        <v>20</v>
      </c>
      <c r="E8" s="15">
        <f>(B5-E5)/(B5-B4)</f>
        <v>0.20999999999999996</v>
      </c>
      <c r="G8" s="3" t="s">
        <v>18</v>
      </c>
      <c r="H8" s="17">
        <f>B5-H5*(B5-B4)</f>
        <v>0.75</v>
      </c>
      <c r="Y8" s="1">
        <f t="shared" si="1"/>
        <v>0.05</v>
      </c>
      <c r="Z8" s="6">
        <f t="shared" si="0"/>
        <v>1</v>
      </c>
    </row>
    <row r="9" spans="1:26" ht="16.5">
      <c r="A9" s="3"/>
      <c r="B9" s="25"/>
      <c r="D9" s="3" t="s">
        <v>23</v>
      </c>
      <c r="E9" s="15">
        <f>IF(E4&lt;=E5,(E5-E4)/(B5-B4),"Invalid a,b")</f>
        <v>0.51</v>
      </c>
      <c r="Y9" s="1">
        <f t="shared" si="1"/>
        <v>0.060000000000000005</v>
      </c>
      <c r="Z9" s="6">
        <f t="shared" si="0"/>
        <v>1</v>
      </c>
    </row>
    <row r="10" spans="25:26" ht="15">
      <c r="Y10" s="1">
        <f t="shared" si="1"/>
        <v>0.07</v>
      </c>
      <c r="Z10" s="6">
        <f t="shared" si="0"/>
        <v>1</v>
      </c>
    </row>
    <row r="11" spans="25:26" ht="15">
      <c r="Y11" s="1">
        <f t="shared" si="1"/>
        <v>0.08</v>
      </c>
      <c r="Z11" s="6">
        <f t="shared" si="0"/>
        <v>1</v>
      </c>
    </row>
    <row r="12" spans="25:26" ht="15">
      <c r="Y12" s="1">
        <f t="shared" si="1"/>
        <v>0.09</v>
      </c>
      <c r="Z12" s="6">
        <f t="shared" si="0"/>
        <v>1</v>
      </c>
    </row>
    <row r="13" spans="5:26" ht="15">
      <c r="E13" s="10" t="s">
        <v>3</v>
      </c>
      <c r="Y13" s="1">
        <f t="shared" si="1"/>
        <v>0.09999999999999999</v>
      </c>
      <c r="Z13" s="6">
        <f t="shared" si="0"/>
        <v>1</v>
      </c>
    </row>
    <row r="14" spans="25:26" ht="15">
      <c r="Y14" s="1">
        <f t="shared" si="1"/>
        <v>0.10999999999999999</v>
      </c>
      <c r="Z14" s="6">
        <f t="shared" si="0"/>
        <v>1</v>
      </c>
    </row>
    <row r="15" spans="25:26" ht="15">
      <c r="Y15" s="1">
        <f t="shared" si="1"/>
        <v>0.11999999999999998</v>
      </c>
      <c r="Z15" s="6">
        <f t="shared" si="0"/>
        <v>1</v>
      </c>
    </row>
    <row r="16" spans="25:26" ht="15">
      <c r="Y16" s="1">
        <f t="shared" si="1"/>
        <v>0.12999999999999998</v>
      </c>
      <c r="Z16" s="6">
        <f t="shared" si="0"/>
        <v>1</v>
      </c>
    </row>
    <row r="17" spans="25:26" ht="15">
      <c r="Y17" s="1">
        <f t="shared" si="1"/>
        <v>0.13999999999999999</v>
      </c>
      <c r="Z17" s="6">
        <f t="shared" si="0"/>
        <v>1</v>
      </c>
    </row>
    <row r="18" spans="25:26" ht="15">
      <c r="Y18" s="1">
        <f t="shared" si="1"/>
        <v>0.15</v>
      </c>
      <c r="Z18" s="6">
        <f t="shared" si="0"/>
        <v>1</v>
      </c>
    </row>
    <row r="19" spans="25:26" ht="15">
      <c r="Y19" s="1">
        <f t="shared" si="1"/>
        <v>0.16</v>
      </c>
      <c r="Z19" s="6">
        <f t="shared" si="0"/>
        <v>1</v>
      </c>
    </row>
    <row r="20" spans="25:26" ht="15">
      <c r="Y20" s="1">
        <f t="shared" si="1"/>
        <v>0.17</v>
      </c>
      <c r="Z20" s="6">
        <f t="shared" si="0"/>
        <v>1</v>
      </c>
    </row>
    <row r="21" spans="25:26" ht="15">
      <c r="Y21" s="1">
        <f t="shared" si="1"/>
        <v>0.18000000000000002</v>
      </c>
      <c r="Z21" s="6">
        <f t="shared" si="0"/>
        <v>1</v>
      </c>
    </row>
    <row r="22" spans="25:26" ht="15">
      <c r="Y22" s="1">
        <f t="shared" si="1"/>
        <v>0.19000000000000003</v>
      </c>
      <c r="Z22" s="6">
        <f t="shared" si="0"/>
        <v>1</v>
      </c>
    </row>
    <row r="23" spans="25:26" ht="15">
      <c r="Y23" s="1">
        <f t="shared" si="1"/>
        <v>0.20000000000000004</v>
      </c>
      <c r="Z23" s="6">
        <f t="shared" si="0"/>
        <v>1</v>
      </c>
    </row>
    <row r="24" spans="25:26" ht="15">
      <c r="Y24" s="1">
        <f t="shared" si="1"/>
        <v>0.21000000000000005</v>
      </c>
      <c r="Z24" s="6">
        <f t="shared" si="0"/>
        <v>1</v>
      </c>
    </row>
    <row r="25" spans="25:26" ht="15">
      <c r="Y25" s="1">
        <f t="shared" si="1"/>
        <v>0.22000000000000006</v>
      </c>
      <c r="Z25" s="6">
        <f t="shared" si="0"/>
        <v>1</v>
      </c>
    </row>
    <row r="26" spans="25:26" ht="15">
      <c r="Y26" s="1">
        <f t="shared" si="1"/>
        <v>0.23000000000000007</v>
      </c>
      <c r="Z26" s="6">
        <f t="shared" si="0"/>
        <v>1</v>
      </c>
    </row>
    <row r="27" spans="25:26" ht="15">
      <c r="Y27" s="1">
        <f t="shared" si="1"/>
        <v>0.24000000000000007</v>
      </c>
      <c r="Z27" s="6">
        <f t="shared" si="0"/>
        <v>1</v>
      </c>
    </row>
    <row r="28" spans="25:26" ht="15">
      <c r="Y28" s="1">
        <f t="shared" si="1"/>
        <v>0.25000000000000006</v>
      </c>
      <c r="Z28" s="6">
        <f t="shared" si="0"/>
        <v>1</v>
      </c>
    </row>
    <row r="29" spans="25:26" ht="15">
      <c r="Y29" s="1">
        <f t="shared" si="1"/>
        <v>0.26000000000000006</v>
      </c>
      <c r="Z29" s="6">
        <f t="shared" si="0"/>
        <v>1</v>
      </c>
    </row>
    <row r="30" spans="25:26" ht="15">
      <c r="Y30" s="1">
        <f t="shared" si="1"/>
        <v>0.2700000000000001</v>
      </c>
      <c r="Z30" s="6">
        <f t="shared" si="0"/>
        <v>1</v>
      </c>
    </row>
    <row r="31" spans="25:26" ht="15">
      <c r="Y31" s="1">
        <f t="shared" si="1"/>
        <v>0.2800000000000001</v>
      </c>
      <c r="Z31" s="6">
        <f t="shared" si="0"/>
        <v>1</v>
      </c>
    </row>
    <row r="32" spans="25:26" ht="15">
      <c r="Y32" s="1">
        <f t="shared" si="1"/>
        <v>0.2900000000000001</v>
      </c>
      <c r="Z32" s="6">
        <f t="shared" si="0"/>
        <v>1</v>
      </c>
    </row>
    <row r="33" spans="25:26" ht="15">
      <c r="Y33" s="1">
        <f t="shared" si="1"/>
        <v>0.3000000000000001</v>
      </c>
      <c r="Z33" s="6">
        <f t="shared" si="0"/>
        <v>1</v>
      </c>
    </row>
    <row r="34" spans="25:26" ht="15">
      <c r="Y34" s="1">
        <f t="shared" si="1"/>
        <v>0.3100000000000001</v>
      </c>
      <c r="Z34" s="6">
        <f t="shared" si="0"/>
        <v>1</v>
      </c>
    </row>
    <row r="35" spans="25:26" ht="15">
      <c r="Y35" s="1">
        <f t="shared" si="1"/>
        <v>0.3200000000000001</v>
      </c>
      <c r="Z35" s="6">
        <f t="shared" si="0"/>
        <v>1</v>
      </c>
    </row>
    <row r="36" spans="25:26" ht="15">
      <c r="Y36" s="1">
        <f t="shared" si="1"/>
        <v>0.3300000000000001</v>
      </c>
      <c r="Z36" s="6">
        <f t="shared" si="0"/>
        <v>1</v>
      </c>
    </row>
    <row r="37" spans="25:26" ht="15">
      <c r="Y37" s="1">
        <f t="shared" si="1"/>
        <v>0.34000000000000014</v>
      </c>
      <c r="Z37" s="6">
        <f t="shared" si="0"/>
        <v>1</v>
      </c>
    </row>
    <row r="38" spans="25:26" ht="15">
      <c r="Y38" s="1">
        <f t="shared" si="1"/>
        <v>0.35000000000000014</v>
      </c>
      <c r="Z38" s="6">
        <f t="shared" si="0"/>
        <v>1</v>
      </c>
    </row>
    <row r="39" spans="25:26" ht="15">
      <c r="Y39" s="1">
        <f t="shared" si="1"/>
        <v>0.36000000000000015</v>
      </c>
      <c r="Z39" s="6">
        <f t="shared" si="0"/>
        <v>1</v>
      </c>
    </row>
    <row r="40" spans="25:26" ht="15">
      <c r="Y40" s="1">
        <f t="shared" si="1"/>
        <v>0.37000000000000016</v>
      </c>
      <c r="Z40" s="6">
        <f t="shared" si="0"/>
        <v>1</v>
      </c>
    </row>
    <row r="41" spans="25:26" ht="15">
      <c r="Y41" s="1">
        <f t="shared" si="1"/>
        <v>0.38000000000000017</v>
      </c>
      <c r="Z41" s="6">
        <f t="shared" si="0"/>
        <v>1</v>
      </c>
    </row>
    <row r="42" spans="25:26" ht="15">
      <c r="Y42" s="1">
        <f t="shared" si="1"/>
        <v>0.3900000000000002</v>
      </c>
      <c r="Z42" s="6">
        <f t="shared" si="0"/>
        <v>1</v>
      </c>
    </row>
    <row r="43" spans="25:26" ht="15">
      <c r="Y43" s="1">
        <f t="shared" si="1"/>
        <v>0.4000000000000002</v>
      </c>
      <c r="Z43" s="6">
        <f t="shared" si="0"/>
        <v>1</v>
      </c>
    </row>
    <row r="44" spans="25:26" ht="15">
      <c r="Y44" s="1">
        <f t="shared" si="1"/>
        <v>0.4100000000000002</v>
      </c>
      <c r="Z44" s="6">
        <f t="shared" si="0"/>
        <v>1</v>
      </c>
    </row>
    <row r="45" spans="25:26" ht="15">
      <c r="Y45" s="1">
        <f t="shared" si="1"/>
        <v>0.4200000000000002</v>
      </c>
      <c r="Z45" s="6">
        <f t="shared" si="0"/>
        <v>1</v>
      </c>
    </row>
    <row r="46" spans="25:26" ht="15">
      <c r="Y46" s="1">
        <f t="shared" si="1"/>
        <v>0.4300000000000002</v>
      </c>
      <c r="Z46" s="6">
        <f t="shared" si="0"/>
        <v>1</v>
      </c>
    </row>
    <row r="47" spans="25:26" ht="15">
      <c r="Y47" s="1">
        <f t="shared" si="1"/>
        <v>0.4400000000000002</v>
      </c>
      <c r="Z47" s="6">
        <f t="shared" si="0"/>
        <v>1</v>
      </c>
    </row>
    <row r="48" spans="25:26" ht="15">
      <c r="Y48" s="1">
        <f t="shared" si="1"/>
        <v>0.45000000000000023</v>
      </c>
      <c r="Z48" s="6">
        <f t="shared" si="0"/>
        <v>1</v>
      </c>
    </row>
    <row r="49" spans="25:26" ht="15">
      <c r="Y49" s="1">
        <f t="shared" si="1"/>
        <v>0.46000000000000024</v>
      </c>
      <c r="Z49" s="6">
        <f t="shared" si="0"/>
        <v>1</v>
      </c>
    </row>
    <row r="50" spans="25:26" ht="15">
      <c r="Y50" s="1">
        <f t="shared" si="1"/>
        <v>0.47000000000000025</v>
      </c>
      <c r="Z50" s="6">
        <f t="shared" si="0"/>
        <v>1</v>
      </c>
    </row>
    <row r="51" spans="25:26" ht="15">
      <c r="Y51" s="1">
        <f t="shared" si="1"/>
        <v>0.48000000000000026</v>
      </c>
      <c r="Z51" s="6">
        <f t="shared" si="0"/>
        <v>1</v>
      </c>
    </row>
    <row r="52" spans="25:26" ht="15">
      <c r="Y52" s="1">
        <f t="shared" si="1"/>
        <v>0.49000000000000027</v>
      </c>
      <c r="Z52" s="6">
        <f t="shared" si="0"/>
        <v>1</v>
      </c>
    </row>
    <row r="53" spans="25:26" ht="15">
      <c r="Y53" s="1">
        <f t="shared" si="1"/>
        <v>0.5000000000000002</v>
      </c>
      <c r="Z53" s="6">
        <f t="shared" si="0"/>
        <v>1</v>
      </c>
    </row>
    <row r="54" spans="25:26" ht="15">
      <c r="Y54" s="1">
        <f t="shared" si="1"/>
        <v>0.5100000000000002</v>
      </c>
      <c r="Z54" s="6">
        <f t="shared" si="0"/>
        <v>1</v>
      </c>
    </row>
    <row r="55" spans="25:26" ht="15">
      <c r="Y55" s="1">
        <f t="shared" si="1"/>
        <v>0.5200000000000002</v>
      </c>
      <c r="Z55" s="6">
        <f t="shared" si="0"/>
        <v>1</v>
      </c>
    </row>
    <row r="56" spans="25:26" ht="15">
      <c r="Y56" s="1">
        <f t="shared" si="1"/>
        <v>0.5300000000000002</v>
      </c>
      <c r="Z56" s="6">
        <f t="shared" si="0"/>
        <v>1</v>
      </c>
    </row>
    <row r="57" spans="25:26" ht="15">
      <c r="Y57" s="1">
        <f t="shared" si="1"/>
        <v>0.5400000000000003</v>
      </c>
      <c r="Z57" s="6">
        <f t="shared" si="0"/>
        <v>1</v>
      </c>
    </row>
    <row r="58" spans="25:26" ht="15">
      <c r="Y58" s="1">
        <f t="shared" si="1"/>
        <v>0.5500000000000003</v>
      </c>
      <c r="Z58" s="6">
        <f t="shared" si="0"/>
        <v>1</v>
      </c>
    </row>
    <row r="59" spans="25:26" ht="15">
      <c r="Y59" s="1">
        <f t="shared" si="1"/>
        <v>0.5600000000000003</v>
      </c>
      <c r="Z59" s="6">
        <f t="shared" si="0"/>
        <v>1</v>
      </c>
    </row>
    <row r="60" spans="25:26" ht="15">
      <c r="Y60" s="1">
        <f t="shared" si="1"/>
        <v>0.5700000000000003</v>
      </c>
      <c r="Z60" s="6">
        <f t="shared" si="0"/>
        <v>1</v>
      </c>
    </row>
    <row r="61" spans="25:26" ht="15">
      <c r="Y61" s="1">
        <f t="shared" si="1"/>
        <v>0.5800000000000003</v>
      </c>
      <c r="Z61" s="6">
        <f t="shared" si="0"/>
        <v>1</v>
      </c>
    </row>
    <row r="62" spans="25:26" ht="15">
      <c r="Y62" s="1">
        <f t="shared" si="1"/>
        <v>0.5900000000000003</v>
      </c>
      <c r="Z62" s="6">
        <f t="shared" si="0"/>
        <v>1</v>
      </c>
    </row>
    <row r="63" spans="25:26" ht="15">
      <c r="Y63" s="1">
        <f t="shared" si="1"/>
        <v>0.6000000000000003</v>
      </c>
      <c r="Z63" s="6">
        <f t="shared" si="0"/>
        <v>1</v>
      </c>
    </row>
    <row r="64" spans="25:26" ht="15">
      <c r="Y64" s="1">
        <f t="shared" si="1"/>
        <v>0.6100000000000003</v>
      </c>
      <c r="Z64" s="6">
        <f t="shared" si="0"/>
        <v>1</v>
      </c>
    </row>
    <row r="65" spans="25:26" ht="15">
      <c r="Y65" s="1">
        <f t="shared" si="1"/>
        <v>0.6200000000000003</v>
      </c>
      <c r="Z65" s="6">
        <f t="shared" si="0"/>
        <v>1</v>
      </c>
    </row>
    <row r="66" spans="25:26" ht="15">
      <c r="Y66" s="1">
        <f t="shared" si="1"/>
        <v>0.6300000000000003</v>
      </c>
      <c r="Z66" s="6">
        <f aca="true" t="shared" si="2" ref="Z66:Z103">1/(B$5-B$4)</f>
        <v>1</v>
      </c>
    </row>
    <row r="67" spans="25:26" ht="15">
      <c r="Y67" s="1">
        <f aca="true" t="shared" si="3" ref="Y67:Y103">Y66+0.01*(B$5-B$4)</f>
        <v>0.6400000000000003</v>
      </c>
      <c r="Z67" s="6">
        <f t="shared" si="2"/>
        <v>1</v>
      </c>
    </row>
    <row r="68" spans="25:26" ht="15">
      <c r="Y68" s="1">
        <f t="shared" si="3"/>
        <v>0.6500000000000004</v>
      </c>
      <c r="Z68" s="6">
        <f t="shared" si="2"/>
        <v>1</v>
      </c>
    </row>
    <row r="69" spans="25:26" ht="15">
      <c r="Y69" s="1">
        <f t="shared" si="3"/>
        <v>0.6600000000000004</v>
      </c>
      <c r="Z69" s="6">
        <f t="shared" si="2"/>
        <v>1</v>
      </c>
    </row>
    <row r="70" spans="25:26" ht="15">
      <c r="Y70" s="1">
        <f t="shared" si="3"/>
        <v>0.6700000000000004</v>
      </c>
      <c r="Z70" s="6">
        <f t="shared" si="2"/>
        <v>1</v>
      </c>
    </row>
    <row r="71" spans="25:26" ht="15">
      <c r="Y71" s="1">
        <f t="shared" si="3"/>
        <v>0.6800000000000004</v>
      </c>
      <c r="Z71" s="6">
        <f t="shared" si="2"/>
        <v>1</v>
      </c>
    </row>
    <row r="72" spans="25:26" ht="15">
      <c r="Y72" s="1">
        <f t="shared" si="3"/>
        <v>0.6900000000000004</v>
      </c>
      <c r="Z72" s="6">
        <f t="shared" si="2"/>
        <v>1</v>
      </c>
    </row>
    <row r="73" spans="25:26" ht="15">
      <c r="Y73" s="1">
        <f t="shared" si="3"/>
        <v>0.7000000000000004</v>
      </c>
      <c r="Z73" s="6">
        <f t="shared" si="2"/>
        <v>1</v>
      </c>
    </row>
    <row r="74" spans="25:26" ht="15">
      <c r="Y74" s="1">
        <f t="shared" si="3"/>
        <v>0.7100000000000004</v>
      </c>
      <c r="Z74" s="6">
        <f t="shared" si="2"/>
        <v>1</v>
      </c>
    </row>
    <row r="75" spans="25:26" ht="15">
      <c r="Y75" s="1">
        <f t="shared" si="3"/>
        <v>0.7200000000000004</v>
      </c>
      <c r="Z75" s="6">
        <f t="shared" si="2"/>
        <v>1</v>
      </c>
    </row>
    <row r="76" spans="25:26" ht="15">
      <c r="Y76" s="1">
        <f t="shared" si="3"/>
        <v>0.7300000000000004</v>
      </c>
      <c r="Z76" s="6">
        <f t="shared" si="2"/>
        <v>1</v>
      </c>
    </row>
    <row r="77" spans="25:26" ht="15">
      <c r="Y77" s="1">
        <f t="shared" si="3"/>
        <v>0.7400000000000004</v>
      </c>
      <c r="Z77" s="6">
        <f t="shared" si="2"/>
        <v>1</v>
      </c>
    </row>
    <row r="78" spans="25:26" ht="15">
      <c r="Y78" s="1">
        <f t="shared" si="3"/>
        <v>0.7500000000000004</v>
      </c>
      <c r="Z78" s="6">
        <f t="shared" si="2"/>
        <v>1</v>
      </c>
    </row>
    <row r="79" spans="25:26" ht="15">
      <c r="Y79" s="1">
        <f t="shared" si="3"/>
        <v>0.7600000000000005</v>
      </c>
      <c r="Z79" s="6">
        <f t="shared" si="2"/>
        <v>1</v>
      </c>
    </row>
    <row r="80" spans="25:26" ht="15">
      <c r="Y80" s="1">
        <f t="shared" si="3"/>
        <v>0.7700000000000005</v>
      </c>
      <c r="Z80" s="6">
        <f t="shared" si="2"/>
        <v>1</v>
      </c>
    </row>
    <row r="81" spans="25:26" ht="15">
      <c r="Y81" s="1">
        <f t="shared" si="3"/>
        <v>0.7800000000000005</v>
      </c>
      <c r="Z81" s="6">
        <f t="shared" si="2"/>
        <v>1</v>
      </c>
    </row>
    <row r="82" spans="25:26" ht="15">
      <c r="Y82" s="1">
        <f t="shared" si="3"/>
        <v>0.7900000000000005</v>
      </c>
      <c r="Z82" s="6">
        <f t="shared" si="2"/>
        <v>1</v>
      </c>
    </row>
    <row r="83" spans="25:26" ht="15">
      <c r="Y83" s="1">
        <f t="shared" si="3"/>
        <v>0.8000000000000005</v>
      </c>
      <c r="Z83" s="6">
        <f t="shared" si="2"/>
        <v>1</v>
      </c>
    </row>
    <row r="84" spans="25:26" ht="15">
      <c r="Y84" s="1">
        <f t="shared" si="3"/>
        <v>0.8100000000000005</v>
      </c>
      <c r="Z84" s="6">
        <f t="shared" si="2"/>
        <v>1</v>
      </c>
    </row>
    <row r="85" spans="25:26" ht="15">
      <c r="Y85" s="1">
        <f t="shared" si="3"/>
        <v>0.8200000000000005</v>
      </c>
      <c r="Z85" s="6">
        <f t="shared" si="2"/>
        <v>1</v>
      </c>
    </row>
    <row r="86" spans="25:26" ht="15">
      <c r="Y86" s="1">
        <f t="shared" si="3"/>
        <v>0.8300000000000005</v>
      </c>
      <c r="Z86" s="6">
        <f t="shared" si="2"/>
        <v>1</v>
      </c>
    </row>
    <row r="87" spans="25:26" ht="15">
      <c r="Y87" s="1">
        <f t="shared" si="3"/>
        <v>0.8400000000000005</v>
      </c>
      <c r="Z87" s="6">
        <f t="shared" si="2"/>
        <v>1</v>
      </c>
    </row>
    <row r="88" spans="25:26" ht="15">
      <c r="Y88" s="1">
        <f t="shared" si="3"/>
        <v>0.8500000000000005</v>
      </c>
      <c r="Z88" s="6">
        <f t="shared" si="2"/>
        <v>1</v>
      </c>
    </row>
    <row r="89" spans="25:26" ht="15">
      <c r="Y89" s="1">
        <f t="shared" si="3"/>
        <v>0.8600000000000005</v>
      </c>
      <c r="Z89" s="6">
        <f t="shared" si="2"/>
        <v>1</v>
      </c>
    </row>
    <row r="90" spans="25:26" ht="15">
      <c r="Y90" s="1">
        <f t="shared" si="3"/>
        <v>0.8700000000000006</v>
      </c>
      <c r="Z90" s="6">
        <f t="shared" si="2"/>
        <v>1</v>
      </c>
    </row>
    <row r="91" spans="25:26" ht="15">
      <c r="Y91" s="1">
        <f t="shared" si="3"/>
        <v>0.8800000000000006</v>
      </c>
      <c r="Z91" s="6">
        <f t="shared" si="2"/>
        <v>1</v>
      </c>
    </row>
    <row r="92" spans="25:26" ht="15">
      <c r="Y92" s="1">
        <f t="shared" si="3"/>
        <v>0.8900000000000006</v>
      </c>
      <c r="Z92" s="6">
        <f t="shared" si="2"/>
        <v>1</v>
      </c>
    </row>
    <row r="93" spans="25:26" ht="15">
      <c r="Y93" s="1">
        <f t="shared" si="3"/>
        <v>0.9000000000000006</v>
      </c>
      <c r="Z93" s="6">
        <f t="shared" si="2"/>
        <v>1</v>
      </c>
    </row>
    <row r="94" spans="25:26" ht="15">
      <c r="Y94" s="1">
        <f t="shared" si="3"/>
        <v>0.9100000000000006</v>
      </c>
      <c r="Z94" s="6">
        <f t="shared" si="2"/>
        <v>1</v>
      </c>
    </row>
    <row r="95" spans="25:26" ht="15">
      <c r="Y95" s="1">
        <f t="shared" si="3"/>
        <v>0.9200000000000006</v>
      </c>
      <c r="Z95" s="6">
        <f t="shared" si="2"/>
        <v>1</v>
      </c>
    </row>
    <row r="96" spans="25:26" ht="15">
      <c r="Y96" s="1">
        <f t="shared" si="3"/>
        <v>0.9300000000000006</v>
      </c>
      <c r="Z96" s="6">
        <f t="shared" si="2"/>
        <v>1</v>
      </c>
    </row>
    <row r="97" spans="25:26" ht="15">
      <c r="Y97" s="1">
        <f t="shared" si="3"/>
        <v>0.9400000000000006</v>
      </c>
      <c r="Z97" s="6">
        <f t="shared" si="2"/>
        <v>1</v>
      </c>
    </row>
    <row r="98" spans="25:26" ht="15">
      <c r="Y98" s="1">
        <f t="shared" si="3"/>
        <v>0.9500000000000006</v>
      </c>
      <c r="Z98" s="6">
        <f t="shared" si="2"/>
        <v>1</v>
      </c>
    </row>
    <row r="99" spans="25:26" ht="15">
      <c r="Y99" s="1">
        <f t="shared" si="3"/>
        <v>0.9600000000000006</v>
      </c>
      <c r="Z99" s="6">
        <f t="shared" si="2"/>
        <v>1</v>
      </c>
    </row>
    <row r="100" spans="25:26" ht="15">
      <c r="Y100" s="1">
        <f t="shared" si="3"/>
        <v>0.9700000000000006</v>
      </c>
      <c r="Z100" s="6">
        <f t="shared" si="2"/>
        <v>1</v>
      </c>
    </row>
    <row r="101" spans="25:26" ht="15">
      <c r="Y101" s="1">
        <f t="shared" si="3"/>
        <v>0.9800000000000006</v>
      </c>
      <c r="Z101" s="6">
        <f t="shared" si="2"/>
        <v>1</v>
      </c>
    </row>
    <row r="102" spans="25:26" ht="15">
      <c r="Y102" s="1">
        <f t="shared" si="3"/>
        <v>0.9900000000000007</v>
      </c>
      <c r="Z102" s="6">
        <f t="shared" si="2"/>
        <v>1</v>
      </c>
    </row>
    <row r="103" spans="25:26" ht="15">
      <c r="Y103" s="1">
        <f t="shared" si="3"/>
        <v>1.0000000000000007</v>
      </c>
      <c r="Z103" s="6">
        <f t="shared" si="2"/>
        <v>1</v>
      </c>
    </row>
    <row r="104" ht="15">
      <c r="Z104"/>
    </row>
    <row r="105" ht="15">
      <c r="Z105"/>
    </row>
    <row r="106" ht="15">
      <c r="Z106"/>
    </row>
  </sheetData>
  <sheetProtection/>
  <mergeCells count="1">
    <mergeCell ref="A1:C1"/>
  </mergeCells>
  <printOptions/>
  <pageMargins left="0.75" right="0.75" top="1" bottom="1" header="0.5" footer="0.5"/>
  <pageSetup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4"/>
  <sheetViews>
    <sheetView zoomScale="125" zoomScaleNormal="125" zoomScalePageLayoutView="0" workbookViewId="0" topLeftCell="A1">
      <selection activeCell="A5" sqref="A5"/>
    </sheetView>
  </sheetViews>
  <sheetFormatPr defaultColWidth="8.7109375" defaultRowHeight="15"/>
  <cols>
    <col min="1" max="1" width="9.140625" style="8" customWidth="1"/>
    <col min="2" max="2" width="9.140625" style="1" customWidth="1"/>
    <col min="3" max="3" width="8.421875" style="0" customWidth="1"/>
    <col min="4" max="4" width="9.28125" style="0" customWidth="1"/>
    <col min="5" max="5" width="10.7109375" style="1" customWidth="1"/>
    <col min="6" max="6" width="8.7109375" style="0" customWidth="1"/>
    <col min="7" max="7" width="10.28125" style="0" customWidth="1"/>
    <col min="8" max="8" width="12.421875" style="0" customWidth="1"/>
    <col min="9" max="24" width="8.7109375" style="0" customWidth="1"/>
    <col min="25" max="26" width="9.140625" style="1" customWidth="1"/>
  </cols>
  <sheetData>
    <row r="1" spans="1:9" ht="15.75" thickBot="1">
      <c r="A1" s="35" t="s">
        <v>9</v>
      </c>
      <c r="B1" s="35"/>
      <c r="C1" s="35"/>
      <c r="I1" t="s">
        <v>3</v>
      </c>
    </row>
    <row r="2" spans="23:26" ht="15.75" thickBot="1">
      <c r="W2" s="13"/>
      <c r="X2" s="14"/>
      <c r="Y2" s="5" t="s">
        <v>7</v>
      </c>
      <c r="Z2" s="5" t="s">
        <v>5</v>
      </c>
    </row>
    <row r="3" spans="1:26" s="6" customFormat="1" ht="15.75" thickBot="1">
      <c r="A3" s="19" t="s">
        <v>3</v>
      </c>
      <c r="B3" s="2" t="s">
        <v>2</v>
      </c>
      <c r="E3" s="2" t="s">
        <v>2</v>
      </c>
      <c r="G3"/>
      <c r="H3" s="2" t="s">
        <v>2</v>
      </c>
      <c r="Y3" s="1">
        <f>0</f>
        <v>0</v>
      </c>
      <c r="Z3" s="6">
        <f>$B$4*EXP(-1*$B$4*Y3)</f>
        <v>2</v>
      </c>
    </row>
    <row r="4" spans="1:26" ht="15">
      <c r="A4" s="3" t="s">
        <v>51</v>
      </c>
      <c r="B4" s="4">
        <v>2</v>
      </c>
      <c r="D4" s="3" t="s">
        <v>17</v>
      </c>
      <c r="E4" s="4">
        <v>1</v>
      </c>
      <c r="G4" s="3" t="s">
        <v>19</v>
      </c>
      <c r="H4" s="4">
        <v>0.8646</v>
      </c>
      <c r="Y4" s="1">
        <f>Y3+0.05/$B$4</f>
        <v>0.025</v>
      </c>
      <c r="Z4" s="6">
        <f>$B$4*EXP(-1*$B$4*Y4)</f>
        <v>1.902458849001428</v>
      </c>
    </row>
    <row r="5" spans="1:26" ht="15">
      <c r="A5" s="3"/>
      <c r="D5" s="3" t="s">
        <v>18</v>
      </c>
      <c r="E5" s="4">
        <v>1</v>
      </c>
      <c r="G5" s="3" t="s">
        <v>20</v>
      </c>
      <c r="H5" s="4">
        <v>0.1353</v>
      </c>
      <c r="Y5" s="1">
        <f aca="true" t="shared" si="0" ref="Y5:Y68">Y4+0.05/$B$4</f>
        <v>0.05</v>
      </c>
      <c r="Z5" s="6">
        <f aca="true" t="shared" si="1" ref="Z5:Z67">$B$4*EXP(-1*$B$4*Y5)</f>
        <v>1.809674836071919</v>
      </c>
    </row>
    <row r="6" spans="1:26" ht="15">
      <c r="A6" s="3"/>
      <c r="G6" s="6"/>
      <c r="Y6" s="1">
        <f t="shared" si="0"/>
        <v>0.07500000000000001</v>
      </c>
      <c r="Z6" s="6">
        <f t="shared" si="1"/>
        <v>1.7214159528501156</v>
      </c>
    </row>
    <row r="7" spans="1:26" ht="15">
      <c r="A7" s="3" t="s">
        <v>1</v>
      </c>
      <c r="B7" s="18">
        <f>1/B4</f>
        <v>0.5</v>
      </c>
      <c r="D7" s="3" t="s">
        <v>19</v>
      </c>
      <c r="E7" s="9">
        <f>1-EXP(-$B$4*E4)</f>
        <v>0.8646647167633873</v>
      </c>
      <c r="G7" s="3" t="s">
        <v>17</v>
      </c>
      <c r="H7" s="11">
        <f>-LN(1-H4)/$B$4</f>
        <v>0.9997609592519814</v>
      </c>
      <c r="Y7" s="1">
        <f t="shared" si="0"/>
        <v>0.1</v>
      </c>
      <c r="Z7" s="6">
        <f t="shared" si="1"/>
        <v>1.6374615061559636</v>
      </c>
    </row>
    <row r="8" spans="1:26" ht="15">
      <c r="A8" s="3" t="s">
        <v>6</v>
      </c>
      <c r="B8" s="18">
        <f>1/B4^2</f>
        <v>0.25</v>
      </c>
      <c r="D8" s="3" t="s">
        <v>20</v>
      </c>
      <c r="E8" s="9">
        <f>EXP(-$B$4*E5)</f>
        <v>0.1353352832366127</v>
      </c>
      <c r="G8" s="3" t="s">
        <v>18</v>
      </c>
      <c r="H8" s="11">
        <f>-LN(H5)/$B$4</f>
        <v>1.0001303719026973</v>
      </c>
      <c r="Y8" s="1">
        <f t="shared" si="0"/>
        <v>0.125</v>
      </c>
      <c r="Z8" s="6">
        <f t="shared" si="1"/>
        <v>1.5576015661428098</v>
      </c>
    </row>
    <row r="9" spans="1:26" ht="16.5">
      <c r="A9"/>
      <c r="B9"/>
      <c r="D9" s="3" t="s">
        <v>23</v>
      </c>
      <c r="E9" s="9">
        <f>IF(E4&lt;=E5,EXP(-$B$4*E4)-EXP(-$B$4*E5),"Invalid a,b")</f>
        <v>0</v>
      </c>
      <c r="Y9" s="1">
        <f t="shared" si="0"/>
        <v>0.15</v>
      </c>
      <c r="Z9" s="6">
        <f t="shared" si="1"/>
        <v>1.4816364413634358</v>
      </c>
    </row>
    <row r="10" spans="25:26" ht="15">
      <c r="Y10" s="1">
        <f t="shared" si="0"/>
        <v>0.175</v>
      </c>
      <c r="Z10" s="6">
        <f t="shared" si="1"/>
        <v>1.4093761794374269</v>
      </c>
    </row>
    <row r="11" spans="25:26" ht="15">
      <c r="Y11" s="1">
        <f t="shared" si="0"/>
        <v>0.19999999999999998</v>
      </c>
      <c r="Z11" s="6">
        <f t="shared" si="1"/>
        <v>1.3406400920712787</v>
      </c>
    </row>
    <row r="12" spans="25:26" ht="15">
      <c r="Y12" s="1">
        <f t="shared" si="0"/>
        <v>0.22499999999999998</v>
      </c>
      <c r="Z12" s="6">
        <f t="shared" si="1"/>
        <v>1.2752563032435467</v>
      </c>
    </row>
    <row r="13" spans="5:26" ht="15">
      <c r="E13" s="10" t="s">
        <v>3</v>
      </c>
      <c r="Y13" s="1">
        <f t="shared" si="0"/>
        <v>0.24999999999999997</v>
      </c>
      <c r="Z13" s="6">
        <f t="shared" si="1"/>
        <v>1.2130613194252668</v>
      </c>
    </row>
    <row r="14" spans="25:26" ht="15">
      <c r="Y14" s="1">
        <f t="shared" si="0"/>
        <v>0.27499999999999997</v>
      </c>
      <c r="Z14" s="6">
        <f t="shared" si="1"/>
        <v>1.1538996207609735</v>
      </c>
    </row>
    <row r="15" spans="25:26" ht="15">
      <c r="Y15" s="1">
        <f t="shared" si="0"/>
        <v>0.3</v>
      </c>
      <c r="Z15" s="6">
        <f t="shared" si="1"/>
        <v>1.0976232721880528</v>
      </c>
    </row>
    <row r="16" spans="25:26" ht="15">
      <c r="Y16" s="1">
        <f t="shared" si="0"/>
        <v>0.325</v>
      </c>
      <c r="Z16" s="6">
        <f t="shared" si="1"/>
        <v>1.044091553522032</v>
      </c>
    </row>
    <row r="17" spans="25:26" ht="15">
      <c r="Y17" s="1">
        <f t="shared" si="0"/>
        <v>0.35000000000000003</v>
      </c>
      <c r="Z17" s="6">
        <f t="shared" si="1"/>
        <v>0.9931706075828189</v>
      </c>
    </row>
    <row r="18" spans="25:26" ht="15">
      <c r="Y18" s="1">
        <f t="shared" si="0"/>
        <v>0.37500000000000006</v>
      </c>
      <c r="Z18" s="6">
        <f t="shared" si="1"/>
        <v>0.9447331054820293</v>
      </c>
    </row>
    <row r="19" spans="25:26" ht="15">
      <c r="Y19" s="1">
        <f t="shared" si="0"/>
        <v>0.4000000000000001</v>
      </c>
      <c r="Z19" s="6">
        <f t="shared" si="1"/>
        <v>0.898657928234443</v>
      </c>
    </row>
    <row r="20" spans="25:26" ht="15">
      <c r="Y20" s="1">
        <f t="shared" si="0"/>
        <v>0.4250000000000001</v>
      </c>
      <c r="Z20" s="6">
        <f t="shared" si="1"/>
        <v>0.8548298638974532</v>
      </c>
    </row>
    <row r="21" spans="25:26" ht="15">
      <c r="Y21" s="1">
        <f t="shared" si="0"/>
        <v>0.4500000000000001</v>
      </c>
      <c r="Z21" s="6">
        <f t="shared" si="1"/>
        <v>0.813139319481198</v>
      </c>
    </row>
    <row r="22" spans="25:26" ht="15">
      <c r="Y22" s="1">
        <f t="shared" si="0"/>
        <v>0.47500000000000014</v>
      </c>
      <c r="Z22" s="6">
        <f t="shared" si="1"/>
        <v>0.7734820469090022</v>
      </c>
    </row>
    <row r="23" spans="25:26" ht="15">
      <c r="Y23" s="1">
        <f t="shared" si="0"/>
        <v>0.5000000000000001</v>
      </c>
      <c r="Z23" s="6">
        <f t="shared" si="1"/>
        <v>0.7357588823428844</v>
      </c>
    </row>
    <row r="24" spans="25:26" ht="15">
      <c r="Y24" s="1">
        <f t="shared" si="0"/>
        <v>0.5250000000000001</v>
      </c>
      <c r="Z24" s="6">
        <f t="shared" si="1"/>
        <v>0.6998754982223105</v>
      </c>
    </row>
    <row r="25" spans="25:26" ht="15">
      <c r="Y25" s="1">
        <f t="shared" si="0"/>
        <v>0.5500000000000002</v>
      </c>
      <c r="Z25" s="6">
        <f t="shared" si="1"/>
        <v>0.6657421673961589</v>
      </c>
    </row>
    <row r="26" spans="25:26" ht="15">
      <c r="Y26" s="1">
        <f t="shared" si="0"/>
        <v>0.5750000000000002</v>
      </c>
      <c r="Z26" s="6">
        <f t="shared" si="1"/>
        <v>0.6332735387581062</v>
      </c>
    </row>
    <row r="27" spans="25:26" ht="15">
      <c r="Y27" s="1">
        <f t="shared" si="0"/>
        <v>0.6000000000000002</v>
      </c>
      <c r="Z27" s="6">
        <f t="shared" si="1"/>
        <v>0.6023884238244039</v>
      </c>
    </row>
    <row r="28" spans="25:26" ht="15">
      <c r="Y28" s="1">
        <f t="shared" si="0"/>
        <v>0.6250000000000002</v>
      </c>
      <c r="Z28" s="6">
        <f t="shared" si="1"/>
        <v>0.57300959372038</v>
      </c>
    </row>
    <row r="29" spans="25:26" ht="15">
      <c r="Y29" s="1">
        <f t="shared" si="0"/>
        <v>0.6500000000000002</v>
      </c>
      <c r="Z29" s="6">
        <f t="shared" si="1"/>
        <v>0.545063586068025</v>
      </c>
    </row>
    <row r="30" spans="25:26" ht="15">
      <c r="Y30" s="1">
        <f t="shared" si="0"/>
        <v>0.6750000000000003</v>
      </c>
      <c r="Z30" s="6">
        <f t="shared" si="1"/>
        <v>0.5184805212917828</v>
      </c>
    </row>
    <row r="31" spans="25:26" ht="15">
      <c r="Y31" s="1">
        <f t="shared" si="0"/>
        <v>0.7000000000000003</v>
      </c>
      <c r="Z31" s="6">
        <f t="shared" si="1"/>
        <v>0.49319392788321265</v>
      </c>
    </row>
    <row r="32" spans="25:26" ht="15">
      <c r="Y32" s="1">
        <f t="shared" si="0"/>
        <v>0.7250000000000003</v>
      </c>
      <c r="Z32" s="6">
        <f t="shared" si="1"/>
        <v>0.469140576187595</v>
      </c>
    </row>
    <row r="33" spans="25:26" ht="15">
      <c r="Y33" s="1">
        <f t="shared" si="0"/>
        <v>0.7500000000000003</v>
      </c>
      <c r="Z33" s="6">
        <f t="shared" si="1"/>
        <v>0.44626032029685936</v>
      </c>
    </row>
    <row r="34" spans="25:26" ht="15">
      <c r="Y34" s="1">
        <f t="shared" si="0"/>
        <v>0.7750000000000004</v>
      </c>
      <c r="Z34" s="6">
        <f t="shared" si="1"/>
        <v>0.4244959476534858</v>
      </c>
    </row>
    <row r="35" spans="25:26" ht="15">
      <c r="Y35" s="1">
        <f t="shared" si="0"/>
        <v>0.8000000000000004</v>
      </c>
      <c r="Z35" s="6">
        <f t="shared" si="1"/>
        <v>0.4037930359893105</v>
      </c>
    </row>
    <row r="36" spans="25:26" ht="15">
      <c r="Y36" s="1">
        <f t="shared" si="0"/>
        <v>0.8250000000000004</v>
      </c>
      <c r="Z36" s="6">
        <f t="shared" si="1"/>
        <v>0.38409981724150793</v>
      </c>
    </row>
    <row r="37" spans="25:26" ht="15">
      <c r="Y37" s="1">
        <f t="shared" si="0"/>
        <v>0.8500000000000004</v>
      </c>
      <c r="Z37" s="6">
        <f t="shared" si="1"/>
        <v>0.365367048105469</v>
      </c>
    </row>
    <row r="38" spans="25:26" ht="15">
      <c r="Y38" s="1">
        <f t="shared" si="0"/>
        <v>0.8750000000000004</v>
      </c>
      <c r="Z38" s="6">
        <f t="shared" si="1"/>
        <v>0.34754788690088995</v>
      </c>
    </row>
    <row r="39" spans="25:26" ht="15">
      <c r="Y39" s="1">
        <f t="shared" si="0"/>
        <v>0.9000000000000005</v>
      </c>
      <c r="Z39" s="6">
        <f t="shared" si="1"/>
        <v>0.3305977764431728</v>
      </c>
    </row>
    <row r="40" spans="25:26" ht="15">
      <c r="Y40" s="1">
        <f t="shared" si="0"/>
        <v>0.9250000000000005</v>
      </c>
      <c r="Z40" s="6">
        <f t="shared" si="1"/>
        <v>0.31447433262725494</v>
      </c>
    </row>
    <row r="41" spans="25:26" ht="15">
      <c r="Y41" s="1">
        <f t="shared" si="0"/>
        <v>0.9500000000000005</v>
      </c>
      <c r="Z41" s="6">
        <f t="shared" si="1"/>
        <v>0.2991372384452698</v>
      </c>
    </row>
    <row r="42" spans="25:26" ht="15">
      <c r="Y42" s="1">
        <f t="shared" si="0"/>
        <v>0.9750000000000005</v>
      </c>
      <c r="Z42" s="6">
        <f t="shared" si="1"/>
        <v>0.28454814317302685</v>
      </c>
    </row>
    <row r="43" spans="25:26" ht="15">
      <c r="Y43" s="1">
        <f t="shared" si="0"/>
        <v>1.0000000000000004</v>
      </c>
      <c r="Z43" s="6">
        <f t="shared" si="1"/>
        <v>0.2706705664732251</v>
      </c>
    </row>
    <row r="44" spans="25:26" ht="15">
      <c r="Y44" s="1">
        <f t="shared" si="0"/>
        <v>1.0250000000000004</v>
      </c>
      <c r="Z44" s="6">
        <f t="shared" si="1"/>
        <v>0.25746980717560825</v>
      </c>
    </row>
    <row r="45" spans="25:26" ht="15">
      <c r="Y45" s="1">
        <f t="shared" si="0"/>
        <v>1.0500000000000003</v>
      </c>
      <c r="Z45" s="6">
        <f t="shared" si="1"/>
        <v>0.2449128565059637</v>
      </c>
    </row>
    <row r="46" spans="25:26" ht="15">
      <c r="Y46" s="1">
        <f t="shared" si="0"/>
        <v>1.0750000000000002</v>
      </c>
      <c r="Z46" s="6">
        <f t="shared" si="1"/>
        <v>0.23296831554699382</v>
      </c>
    </row>
    <row r="47" spans="25:26" ht="15">
      <c r="Y47" s="1">
        <f t="shared" si="0"/>
        <v>1.1</v>
      </c>
      <c r="Z47" s="6">
        <f t="shared" si="1"/>
        <v>0.22160631672466774</v>
      </c>
    </row>
    <row r="48" spans="25:26" ht="15">
      <c r="Y48" s="1">
        <f t="shared" si="0"/>
        <v>1.125</v>
      </c>
      <c r="Z48" s="6">
        <f t="shared" si="1"/>
        <v>0.21079844912372867</v>
      </c>
    </row>
    <row r="49" spans="25:26" ht="15">
      <c r="Y49" s="1">
        <f t="shared" si="0"/>
        <v>1.15</v>
      </c>
      <c r="Z49" s="6">
        <f t="shared" si="1"/>
        <v>0.2005176874456075</v>
      </c>
    </row>
    <row r="50" spans="25:26" ht="15">
      <c r="Y50" s="1">
        <f t="shared" si="0"/>
        <v>1.1749999999999998</v>
      </c>
      <c r="Z50" s="6">
        <f t="shared" si="1"/>
        <v>0.1907383244310993</v>
      </c>
    </row>
    <row r="51" spans="25:26" ht="15">
      <c r="Y51" s="1">
        <f t="shared" si="0"/>
        <v>1.1999999999999997</v>
      </c>
      <c r="Z51" s="6">
        <f t="shared" si="1"/>
        <v>0.1814359065788251</v>
      </c>
    </row>
    <row r="52" spans="25:26" ht="15">
      <c r="Y52" s="1">
        <f t="shared" si="0"/>
        <v>1.2249999999999996</v>
      </c>
      <c r="Z52" s="6">
        <f t="shared" si="1"/>
        <v>0.17258717299874116</v>
      </c>
    </row>
    <row r="53" spans="25:26" ht="15">
      <c r="Y53" s="1">
        <f t="shared" si="0"/>
        <v>1.2499999999999996</v>
      </c>
      <c r="Z53" s="6">
        <f t="shared" si="1"/>
        <v>0.16416999724779774</v>
      </c>
    </row>
    <row r="54" spans="25:26" ht="15">
      <c r="Y54" s="1">
        <f t="shared" si="0"/>
        <v>1.2749999999999995</v>
      </c>
      <c r="Z54" s="6">
        <f t="shared" si="1"/>
        <v>0.15616333200230648</v>
      </c>
    </row>
    <row r="55" spans="25:26" ht="15">
      <c r="Y55" s="1">
        <f t="shared" si="0"/>
        <v>1.2999999999999994</v>
      </c>
      <c r="Z55" s="6">
        <f t="shared" si="1"/>
        <v>0.14854715642866795</v>
      </c>
    </row>
    <row r="56" spans="25:26" ht="15">
      <c r="Y56" s="1">
        <f t="shared" si="0"/>
        <v>1.3249999999999993</v>
      </c>
      <c r="Z56" s="6">
        <f t="shared" si="1"/>
        <v>0.1413024261208594</v>
      </c>
    </row>
    <row r="57" spans="25:26" ht="15">
      <c r="Y57" s="1">
        <f t="shared" si="0"/>
        <v>1.3499999999999992</v>
      </c>
      <c r="Z57" s="6">
        <f t="shared" si="1"/>
        <v>0.13441102547949974</v>
      </c>
    </row>
    <row r="58" spans="25:26" ht="15">
      <c r="Y58" s="1">
        <f t="shared" si="0"/>
        <v>1.3749999999999991</v>
      </c>
      <c r="Z58" s="6">
        <f t="shared" si="1"/>
        <v>0.12785572241341536</v>
      </c>
    </row>
    <row r="59" spans="25:26" ht="15">
      <c r="Y59" s="1">
        <f t="shared" si="0"/>
        <v>1.399999999999999</v>
      </c>
      <c r="Z59" s="6">
        <f t="shared" si="1"/>
        <v>0.12162012525043617</v>
      </c>
    </row>
    <row r="60" spans="25:26" ht="15">
      <c r="Y60" s="1">
        <f t="shared" si="0"/>
        <v>1.424999999999999</v>
      </c>
      <c r="Z60" s="6">
        <f t="shared" si="1"/>
        <v>0.11568864174967718</v>
      </c>
    </row>
    <row r="61" spans="25:26" ht="15">
      <c r="Y61" s="1">
        <f t="shared" si="0"/>
        <v>1.4499999999999988</v>
      </c>
      <c r="Z61" s="6">
        <f t="shared" si="1"/>
        <v>0.11004644011281471</v>
      </c>
    </row>
    <row r="62" spans="25:26" ht="15">
      <c r="Y62" s="1">
        <f t="shared" si="0"/>
        <v>1.4749999999999988</v>
      </c>
      <c r="Z62" s="6">
        <f t="shared" si="1"/>
        <v>0.10467941189686504</v>
      </c>
    </row>
    <row r="63" spans="25:26" ht="15">
      <c r="Y63" s="1">
        <f t="shared" si="0"/>
        <v>1.4999999999999987</v>
      </c>
      <c r="Z63" s="6">
        <f t="shared" si="1"/>
        <v>0.09957413673572815</v>
      </c>
    </row>
    <row r="64" spans="25:26" ht="15">
      <c r="Y64" s="1">
        <f t="shared" si="0"/>
        <v>1.5249999999999986</v>
      </c>
      <c r="Z64" s="6">
        <f t="shared" si="1"/>
        <v>0.09471784878228211</v>
      </c>
    </row>
    <row r="65" spans="25:26" ht="15">
      <c r="Y65" s="1">
        <f t="shared" si="0"/>
        <v>1.5499999999999985</v>
      </c>
      <c r="Z65" s="6">
        <f t="shared" si="1"/>
        <v>0.09009840478711588</v>
      </c>
    </row>
    <row r="66" spans="25:26" ht="15">
      <c r="Y66" s="1">
        <f t="shared" si="0"/>
        <v>1.5749999999999984</v>
      </c>
      <c r="Z66" s="6">
        <f t="shared" si="1"/>
        <v>0.08570425373408064</v>
      </c>
    </row>
    <row r="67" spans="25:26" ht="15">
      <c r="Y67" s="1">
        <f t="shared" si="0"/>
        <v>1.5999999999999983</v>
      </c>
      <c r="Z67" s="6">
        <f t="shared" si="1"/>
        <v>0.0815244079567327</v>
      </c>
    </row>
    <row r="68" spans="25:26" ht="15">
      <c r="Y68" s="1">
        <f t="shared" si="0"/>
        <v>1.6249999999999982</v>
      </c>
      <c r="Z68" s="6">
        <f aca="true" t="shared" si="2" ref="Z68:Z103">$B$4*EXP(-1*$B$4*Y68)</f>
        <v>0.0775484156634443</v>
      </c>
    </row>
    <row r="69" spans="25:26" ht="15">
      <c r="Y69" s="1">
        <f aca="true" t="shared" si="3" ref="Y69:Y103">Y68+0.05/$B$4</f>
        <v>1.6499999999999981</v>
      </c>
      <c r="Z69" s="6">
        <f t="shared" si="2"/>
        <v>0.07376633480248028</v>
      </c>
    </row>
    <row r="70" spans="25:26" ht="15">
      <c r="Y70" s="1">
        <f t="shared" si="3"/>
        <v>1.674999999999998</v>
      </c>
      <c r="Z70" s="6">
        <f t="shared" si="2"/>
        <v>0.07016870820169033</v>
      </c>
    </row>
    <row r="71" spans="25:26" ht="15">
      <c r="Y71" s="1">
        <f t="shared" si="3"/>
        <v>1.699999999999998</v>
      </c>
      <c r="Z71" s="6">
        <f t="shared" si="2"/>
        <v>0.06674653992065244</v>
      </c>
    </row>
    <row r="72" spans="25:26" ht="15">
      <c r="Y72" s="1">
        <f t="shared" si="3"/>
        <v>1.7249999999999979</v>
      </c>
      <c r="Z72" s="6">
        <f t="shared" si="2"/>
        <v>0.06349127275613616</v>
      </c>
    </row>
    <row r="73" spans="25:26" ht="15">
      <c r="Y73" s="1">
        <f t="shared" si="3"/>
        <v>1.7499999999999978</v>
      </c>
      <c r="Z73" s="6">
        <f t="shared" si="2"/>
        <v>0.06039476684463727</v>
      </c>
    </row>
    <row r="74" spans="25:26" ht="15">
      <c r="Y74" s="1">
        <f t="shared" si="3"/>
        <v>1.7749999999999977</v>
      </c>
      <c r="Z74" s="6">
        <f t="shared" si="2"/>
        <v>0.05744927930847912</v>
      </c>
    </row>
    <row r="75" spans="25:26" ht="15">
      <c r="Y75" s="1">
        <f t="shared" si="3"/>
        <v>1.7999999999999976</v>
      </c>
      <c r="Z75" s="6">
        <f t="shared" si="2"/>
        <v>0.05464744489458538</v>
      </c>
    </row>
    <row r="76" spans="25:26" ht="15">
      <c r="Y76" s="1">
        <f t="shared" si="3"/>
        <v>1.8249999999999975</v>
      </c>
      <c r="Z76" s="6">
        <f t="shared" si="2"/>
        <v>0.051982257557510944</v>
      </c>
    </row>
    <row r="77" spans="25:26" ht="15">
      <c r="Y77" s="1">
        <f t="shared" si="3"/>
        <v>1.8499999999999974</v>
      </c>
      <c r="Z77" s="6">
        <f t="shared" si="2"/>
        <v>0.04944705294067904</v>
      </c>
    </row>
    <row r="78" spans="25:26" ht="15">
      <c r="Y78" s="1">
        <f t="shared" si="3"/>
        <v>1.8749999999999973</v>
      </c>
      <c r="Z78" s="6">
        <f t="shared" si="2"/>
        <v>0.047035491712018464</v>
      </c>
    </row>
    <row r="79" spans="25:26" ht="15">
      <c r="Y79" s="1">
        <f t="shared" si="3"/>
        <v>1.8999999999999972</v>
      </c>
      <c r="Z79" s="6">
        <f t="shared" si="2"/>
        <v>0.04474154371233144</v>
      </c>
    </row>
    <row r="80" spans="25:26" ht="15">
      <c r="Y80" s="1">
        <f t="shared" si="3"/>
        <v>1.9249999999999972</v>
      </c>
      <c r="Z80" s="6">
        <f t="shared" si="2"/>
        <v>0.04255947287675458</v>
      </c>
    </row>
    <row r="81" spans="25:26" ht="15">
      <c r="Y81" s="1">
        <f t="shared" si="3"/>
        <v>1.949999999999997</v>
      </c>
      <c r="Z81" s="6">
        <f t="shared" si="2"/>
        <v>0.04048382289160901</v>
      </c>
    </row>
    <row r="82" spans="25:26" ht="15">
      <c r="Y82" s="1">
        <f t="shared" si="3"/>
        <v>1.974999999999997</v>
      </c>
      <c r="Z82" s="6">
        <f t="shared" si="2"/>
        <v>0.038509403550774084</v>
      </c>
    </row>
    <row r="83" spans="25:26" ht="15">
      <c r="Y83" s="1">
        <f t="shared" si="3"/>
        <v>1.999999999999997</v>
      </c>
      <c r="Z83" s="6">
        <f t="shared" si="2"/>
        <v>0.036631277777468586</v>
      </c>
    </row>
    <row r="84" spans="25:26" ht="15">
      <c r="Y84" s="1">
        <f t="shared" si="3"/>
        <v>2.024999999999997</v>
      </c>
      <c r="Z84" s="6">
        <f t="shared" si="2"/>
        <v>0.034844749278987244</v>
      </c>
    </row>
    <row r="85" spans="25:26" ht="15">
      <c r="Y85" s="1">
        <f t="shared" si="3"/>
        <v>2.0499999999999967</v>
      </c>
      <c r="Z85" s="6">
        <f t="shared" si="2"/>
        <v>0.03314535080352271</v>
      </c>
    </row>
    <row r="86" spans="25:26" ht="15">
      <c r="Y86" s="1">
        <f t="shared" si="3"/>
        <v>2.0749999999999966</v>
      </c>
      <c r="Z86" s="6">
        <f t="shared" si="2"/>
        <v>0.031528832969709195</v>
      </c>
    </row>
    <row r="87" spans="25:26" ht="15">
      <c r="Y87" s="1">
        <f t="shared" si="3"/>
        <v>2.0999999999999965</v>
      </c>
      <c r="Z87" s="6">
        <f t="shared" si="2"/>
        <v>0.02999115364095562</v>
      </c>
    </row>
    <row r="88" spans="25:26" ht="15">
      <c r="Y88" s="1">
        <f t="shared" si="3"/>
        <v>2.1249999999999964</v>
      </c>
      <c r="Z88" s="6">
        <f t="shared" si="2"/>
        <v>0.028528467817998712</v>
      </c>
    </row>
    <row r="89" spans="25:26" ht="15">
      <c r="Y89" s="1">
        <f t="shared" si="3"/>
        <v>2.1499999999999964</v>
      </c>
      <c r="Z89" s="6">
        <f t="shared" si="2"/>
        <v>0.027137118024402062</v>
      </c>
    </row>
    <row r="90" spans="25:26" ht="15">
      <c r="Y90" s="1">
        <f t="shared" si="3"/>
        <v>2.1749999999999963</v>
      </c>
      <c r="Z90" s="6">
        <f t="shared" si="2"/>
        <v>0.02581362516095993</v>
      </c>
    </row>
    <row r="91" spans="25:26" ht="15">
      <c r="Y91" s="1">
        <f t="shared" si="3"/>
        <v>2.199999999999996</v>
      </c>
      <c r="Z91" s="6">
        <f t="shared" si="2"/>
        <v>0.02455467980613707</v>
      </c>
    </row>
    <row r="92" spans="25:26" ht="15">
      <c r="Y92" s="1">
        <f t="shared" si="3"/>
        <v>2.224999999999996</v>
      </c>
      <c r="Z92" s="6">
        <f t="shared" si="2"/>
        <v>0.023357133940791072</v>
      </c>
    </row>
    <row r="93" spans="25:26" ht="15">
      <c r="Y93" s="1">
        <f t="shared" si="3"/>
        <v>2.249999999999996</v>
      </c>
      <c r="Z93" s="6">
        <f t="shared" si="2"/>
        <v>0.02221799307648479</v>
      </c>
    </row>
    <row r="94" spans="25:26" ht="15">
      <c r="Y94" s="1">
        <f t="shared" si="3"/>
        <v>2.274999999999996</v>
      </c>
      <c r="Z94" s="6">
        <f t="shared" si="2"/>
        <v>0.02113440876770548</v>
      </c>
    </row>
    <row r="95" spans="25:26" ht="15">
      <c r="Y95" s="1">
        <f t="shared" si="3"/>
        <v>2.299999999999996</v>
      </c>
      <c r="Z95" s="6">
        <f t="shared" si="2"/>
        <v>0.02010367148926733</v>
      </c>
    </row>
    <row r="96" spans="25:26" ht="15">
      <c r="Y96" s="1">
        <f t="shared" si="3"/>
        <v>2.3249999999999957</v>
      </c>
      <c r="Z96" s="6">
        <f t="shared" si="2"/>
        <v>0.01912320386108718</v>
      </c>
    </row>
    <row r="97" spans="25:26" ht="15">
      <c r="Y97" s="1">
        <f t="shared" si="3"/>
        <v>2.3499999999999956</v>
      </c>
      <c r="Z97" s="6">
        <f t="shared" si="2"/>
        <v>0.018190554203391794</v>
      </c>
    </row>
    <row r="98" spans="25:26" ht="15">
      <c r="Y98" s="1">
        <f t="shared" si="3"/>
        <v>2.3749999999999956</v>
      </c>
      <c r="Z98" s="6">
        <f t="shared" si="2"/>
        <v>0.01730339040624142</v>
      </c>
    </row>
    <row r="99" spans="25:26" ht="15">
      <c r="Y99" s="1">
        <f t="shared" si="3"/>
        <v>2.3999999999999955</v>
      </c>
      <c r="Z99" s="6">
        <f t="shared" si="2"/>
        <v>0.016459494098040206</v>
      </c>
    </row>
    <row r="100" spans="25:26" ht="15">
      <c r="Y100" s="1">
        <f t="shared" si="3"/>
        <v>2.4249999999999954</v>
      </c>
      <c r="Z100" s="6">
        <f t="shared" si="2"/>
        <v>0.01565675509845169</v>
      </c>
    </row>
    <row r="101" spans="25:26" ht="15">
      <c r="Y101" s="1">
        <f t="shared" si="3"/>
        <v>2.4499999999999953</v>
      </c>
      <c r="Z101" s="6">
        <f t="shared" si="2"/>
        <v>0.014893166141848822</v>
      </c>
    </row>
    <row r="102" spans="25:26" ht="15">
      <c r="Y102" s="1">
        <f t="shared" si="3"/>
        <v>2.474999999999995</v>
      </c>
      <c r="Z102" s="6">
        <f t="shared" si="2"/>
        <v>0.014166817858104376</v>
      </c>
    </row>
    <row r="103" spans="25:26" ht="15">
      <c r="Y103" s="1">
        <f t="shared" si="3"/>
        <v>2.499999999999995</v>
      </c>
      <c r="Z103" s="6">
        <f t="shared" si="2"/>
        <v>0.013475893998171066</v>
      </c>
    </row>
    <row r="104" ht="15">
      <c r="Y104" s="1" t="s">
        <v>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zoomScale="125" zoomScaleNormal="125" zoomScalePageLayoutView="0" workbookViewId="0" topLeftCell="A1">
      <selection activeCell="AC23" sqref="AC23"/>
    </sheetView>
  </sheetViews>
  <sheetFormatPr defaultColWidth="8.7109375" defaultRowHeight="15"/>
  <cols>
    <col min="1" max="1" width="8.7109375" style="0" customWidth="1"/>
    <col min="2" max="2" width="9.140625" style="1" customWidth="1"/>
    <col min="3" max="3" width="6.57421875" style="0" customWidth="1"/>
    <col min="4" max="4" width="10.7109375" style="20" customWidth="1"/>
    <col min="5" max="5" width="11.140625" style="0" customWidth="1"/>
    <col min="6" max="6" width="8.7109375" style="0" customWidth="1"/>
    <col min="7" max="7" width="12.28125" style="20" customWidth="1"/>
    <col min="8" max="8" width="11.140625" style="0" customWidth="1"/>
    <col min="9" max="9" width="9.140625" style="1" customWidth="1"/>
    <col min="10" max="27" width="8.7109375" style="0" customWidth="1"/>
    <col min="28" max="29" width="9.140625" style="1" customWidth="1"/>
  </cols>
  <sheetData>
    <row r="1" spans="1:29" ht="15.75" thickBot="1">
      <c r="A1" s="36" t="s">
        <v>22</v>
      </c>
      <c r="B1" s="36"/>
      <c r="C1" s="37"/>
      <c r="D1" s="37"/>
      <c r="E1" s="20"/>
      <c r="G1" s="1"/>
      <c r="I1"/>
      <c r="Z1" s="1"/>
      <c r="AA1" s="1"/>
      <c r="AB1"/>
      <c r="AC1"/>
    </row>
    <row r="2" spans="28:29" ht="15.75" thickBot="1">
      <c r="AB2" s="5" t="s">
        <v>4</v>
      </c>
      <c r="AC2" s="5" t="s">
        <v>5</v>
      </c>
    </row>
    <row r="3" spans="5:29" ht="15.75" thickBot="1">
      <c r="E3" s="2" t="s">
        <v>2</v>
      </c>
      <c r="H3" s="2" t="s">
        <v>2</v>
      </c>
      <c r="I3"/>
      <c r="AB3" s="1">
        <v>-4</v>
      </c>
      <c r="AC3" s="1">
        <f>NORMDIST(AB3,0,1,0)</f>
        <v>0.00013383022576488537</v>
      </c>
    </row>
    <row r="4" spans="4:29" ht="15">
      <c r="D4" s="3" t="s">
        <v>17</v>
      </c>
      <c r="E4" s="4">
        <v>-1</v>
      </c>
      <c r="G4" s="21" t="s">
        <v>15</v>
      </c>
      <c r="H4" s="4">
        <v>0.025</v>
      </c>
      <c r="I4"/>
      <c r="AB4" s="1">
        <v>-3.9</v>
      </c>
      <c r="AC4" s="1">
        <f aca="true" t="shared" si="0" ref="AC4:AC67">NORMDIST(AB4,0,1,0)</f>
        <v>0.00019865547139277272</v>
      </c>
    </row>
    <row r="5" spans="4:29" ht="15">
      <c r="D5" s="3" t="s">
        <v>18</v>
      </c>
      <c r="E5" s="4">
        <v>1</v>
      </c>
      <c r="G5" s="21" t="s">
        <v>16</v>
      </c>
      <c r="H5" s="4">
        <v>0.995</v>
      </c>
      <c r="I5"/>
      <c r="AB5" s="1">
        <v>-3.8</v>
      </c>
      <c r="AC5" s="1">
        <f t="shared" si="0"/>
        <v>0.00029194692579146027</v>
      </c>
    </row>
    <row r="6" spans="5:29" ht="15">
      <c r="E6" s="1"/>
      <c r="H6" s="1"/>
      <c r="I6"/>
      <c r="AB6" s="1">
        <v>-3.7</v>
      </c>
      <c r="AC6" s="1">
        <f t="shared" si="0"/>
        <v>0.00042478027055075143</v>
      </c>
    </row>
    <row r="7" spans="1:29" ht="15">
      <c r="A7" s="22" t="s">
        <v>1</v>
      </c>
      <c r="B7" s="18">
        <v>0</v>
      </c>
      <c r="D7" s="3" t="s">
        <v>15</v>
      </c>
      <c r="E7" s="9">
        <f>NORMSDIST(E4)</f>
        <v>0.158655253931457</v>
      </c>
      <c r="F7" s="7"/>
      <c r="G7" s="3" t="s">
        <v>17</v>
      </c>
      <c r="H7" s="12">
        <f>NORMSINV(H4)</f>
        <v>-1.9599639845400538</v>
      </c>
      <c r="I7"/>
      <c r="AB7" s="1">
        <v>-3.6</v>
      </c>
      <c r="AC7" s="1">
        <f t="shared" si="0"/>
        <v>0.0006119019301137719</v>
      </c>
    </row>
    <row r="8" spans="1:29" ht="15">
      <c r="A8" s="22" t="s">
        <v>6</v>
      </c>
      <c r="B8" s="18">
        <v>1</v>
      </c>
      <c r="D8" s="3" t="s">
        <v>16</v>
      </c>
      <c r="E8" s="9">
        <f>1-NORMSDIST(E5)</f>
        <v>0.15865525393145696</v>
      </c>
      <c r="G8" s="3" t="s">
        <v>18</v>
      </c>
      <c r="H8" s="12">
        <f>NORMSINV(1-H5)</f>
        <v>-2.5758293035489</v>
      </c>
      <c r="I8"/>
      <c r="AB8" s="1">
        <v>-3.5</v>
      </c>
      <c r="AC8" s="1">
        <f t="shared" si="0"/>
        <v>0.0008726826950457602</v>
      </c>
    </row>
    <row r="9" spans="4:29" ht="16.5">
      <c r="D9" s="3" t="s">
        <v>24</v>
      </c>
      <c r="E9" s="9">
        <f>IF(E4&lt;=E5,NORMSDIST(E5)-NORMSDIST(E4),"Invalid a,b")</f>
        <v>0.6826894921370861</v>
      </c>
      <c r="G9" s="21"/>
      <c r="I9"/>
      <c r="AB9" s="1">
        <v>-3.4</v>
      </c>
      <c r="AC9" s="1">
        <f t="shared" si="0"/>
        <v>0.00123221916847302</v>
      </c>
    </row>
    <row r="10" spans="4:29" ht="15">
      <c r="D10" s="3"/>
      <c r="E10" s="1"/>
      <c r="G10" s="21"/>
      <c r="I10"/>
      <c r="AB10" s="1">
        <v>-3.3</v>
      </c>
      <c r="AC10" s="1">
        <f t="shared" si="0"/>
        <v>0.0017225689390536812</v>
      </c>
    </row>
    <row r="11" spans="5:29" ht="15">
      <c r="E11" s="1"/>
      <c r="G11" s="21"/>
      <c r="I11"/>
      <c r="AB11" s="1">
        <v>-3.2</v>
      </c>
      <c r="AC11" s="1">
        <f t="shared" si="0"/>
        <v>0.0023840882014648404</v>
      </c>
    </row>
    <row r="12" spans="5:29" ht="15">
      <c r="E12" s="1"/>
      <c r="G12" s="21"/>
      <c r="I12"/>
      <c r="AB12" s="1">
        <v>-3.1</v>
      </c>
      <c r="AC12" s="1">
        <f t="shared" si="0"/>
        <v>0.003266819056199918</v>
      </c>
    </row>
    <row r="13" spans="5:29" ht="15">
      <c r="E13" s="1"/>
      <c r="G13" s="21"/>
      <c r="I13"/>
      <c r="AB13" s="1">
        <v>-3</v>
      </c>
      <c r="AC13" s="1">
        <f t="shared" si="0"/>
        <v>0.0044318484119380075</v>
      </c>
    </row>
    <row r="14" spans="8:29" ht="15">
      <c r="H14" s="1"/>
      <c r="I14"/>
      <c r="AB14" s="1">
        <v>-2.9</v>
      </c>
      <c r="AC14" s="1">
        <f t="shared" si="0"/>
        <v>0.005952532419775854</v>
      </c>
    </row>
    <row r="15" spans="8:29" ht="15">
      <c r="H15" s="1"/>
      <c r="I15"/>
      <c r="AB15" s="1">
        <v>-2.8</v>
      </c>
      <c r="AC15" s="1">
        <f t="shared" si="0"/>
        <v>0.007915451582979969</v>
      </c>
    </row>
    <row r="16" spans="8:29" ht="15">
      <c r="H16" s="1"/>
      <c r="I16"/>
      <c r="AB16" s="1">
        <v>-2.7</v>
      </c>
      <c r="AC16" s="1">
        <f t="shared" si="0"/>
        <v>0.010420934814422592</v>
      </c>
    </row>
    <row r="17" spans="8:29" ht="15">
      <c r="H17" s="1"/>
      <c r="I17"/>
      <c r="AB17" s="1">
        <v>-2.6</v>
      </c>
      <c r="AC17" s="1">
        <f t="shared" si="0"/>
        <v>0.013582969233685613</v>
      </c>
    </row>
    <row r="18" spans="6:29" ht="15">
      <c r="F18" s="1"/>
      <c r="I18"/>
      <c r="AB18" s="1">
        <v>-2.5</v>
      </c>
      <c r="AC18" s="1">
        <f t="shared" si="0"/>
        <v>0.01752830049356854</v>
      </c>
    </row>
    <row r="19" spans="6:29" ht="15">
      <c r="F19" s="1"/>
      <c r="AB19" s="1">
        <v>-2.4</v>
      </c>
      <c r="AC19" s="1">
        <f t="shared" si="0"/>
        <v>0.0223945302948429</v>
      </c>
    </row>
    <row r="20" spans="6:29" ht="15">
      <c r="F20" s="1"/>
      <c r="AB20" s="1">
        <v>-2.3</v>
      </c>
      <c r="AC20" s="1">
        <f t="shared" si="0"/>
        <v>0.028327037741601186</v>
      </c>
    </row>
    <row r="21" spans="6:29" ht="15">
      <c r="F21" s="1"/>
      <c r="AB21" s="1">
        <v>-2.2</v>
      </c>
      <c r="AC21" s="1">
        <f t="shared" si="0"/>
        <v>0.035474592846231424</v>
      </c>
    </row>
    <row r="22" spans="6:29" ht="15">
      <c r="F22" s="1"/>
      <c r="AB22" s="1">
        <v>-2.1</v>
      </c>
      <c r="AC22" s="1">
        <f t="shared" si="0"/>
        <v>0.04398359598042719</v>
      </c>
    </row>
    <row r="23" spans="6:29" ht="15">
      <c r="F23" s="1"/>
      <c r="AB23" s="1">
        <v>-2</v>
      </c>
      <c r="AC23" s="1">
        <f t="shared" si="0"/>
        <v>0.05399096651318806</v>
      </c>
    </row>
    <row r="24" spans="6:29" ht="15">
      <c r="F24" s="1"/>
      <c r="AB24" s="1">
        <v>-1.9</v>
      </c>
      <c r="AC24" s="1">
        <f t="shared" si="0"/>
        <v>0.0656158147746766</v>
      </c>
    </row>
    <row r="25" spans="6:29" ht="15">
      <c r="F25" s="1"/>
      <c r="AB25" s="1">
        <v>-1.8</v>
      </c>
      <c r="AC25" s="1">
        <f t="shared" si="0"/>
        <v>0.07895015830089415</v>
      </c>
    </row>
    <row r="26" spans="6:29" ht="15">
      <c r="F26" s="1"/>
      <c r="AB26" s="1">
        <v>-1.7</v>
      </c>
      <c r="AC26" s="1">
        <f t="shared" si="0"/>
        <v>0.09404907737688695</v>
      </c>
    </row>
    <row r="27" spans="6:29" ht="15">
      <c r="F27" s="1"/>
      <c r="AB27" s="1">
        <v>-1.6</v>
      </c>
      <c r="AC27" s="1">
        <f t="shared" si="0"/>
        <v>0.11092083467945554</v>
      </c>
    </row>
    <row r="28" spans="6:29" ht="15">
      <c r="F28" s="1"/>
      <c r="AB28" s="1">
        <v>-1.5</v>
      </c>
      <c r="AC28" s="1">
        <f t="shared" si="0"/>
        <v>0.12951759566589174</v>
      </c>
    </row>
    <row r="29" spans="6:29" ht="15">
      <c r="F29" s="1"/>
      <c r="AB29" s="1">
        <v>-1.4</v>
      </c>
      <c r="AC29" s="1">
        <f t="shared" si="0"/>
        <v>0.14972746563574488</v>
      </c>
    </row>
    <row r="30" spans="6:29" ht="15">
      <c r="F30" s="1"/>
      <c r="AB30" s="1">
        <v>-1.3</v>
      </c>
      <c r="AC30" s="1">
        <f t="shared" si="0"/>
        <v>0.17136859204780736</v>
      </c>
    </row>
    <row r="31" spans="28:29" ht="15">
      <c r="AB31" s="1">
        <v>-1.2</v>
      </c>
      <c r="AC31" s="1">
        <f t="shared" si="0"/>
        <v>0.19418605498321295</v>
      </c>
    </row>
    <row r="32" spans="28:29" ht="15">
      <c r="AB32" s="1">
        <v>-1.1</v>
      </c>
      <c r="AC32" s="1">
        <f t="shared" si="0"/>
        <v>0.21785217703255053</v>
      </c>
    </row>
    <row r="33" spans="28:29" ht="15">
      <c r="AB33" s="1">
        <v>-1</v>
      </c>
      <c r="AC33" s="1">
        <f t="shared" si="0"/>
        <v>0.24197072451914337</v>
      </c>
    </row>
    <row r="34" spans="28:29" ht="15">
      <c r="AB34" s="1">
        <v>-0.9</v>
      </c>
      <c r="AC34" s="1">
        <f t="shared" si="0"/>
        <v>0.2660852498987548</v>
      </c>
    </row>
    <row r="35" spans="28:29" ht="15">
      <c r="AB35" s="1">
        <v>-0.8</v>
      </c>
      <c r="AC35" s="1">
        <f t="shared" si="0"/>
        <v>0.28969155276148273</v>
      </c>
    </row>
    <row r="36" spans="28:29" ht="15">
      <c r="AB36" s="1">
        <v>-0.7</v>
      </c>
      <c r="AC36" s="1">
        <f t="shared" si="0"/>
        <v>0.31225393336676127</v>
      </c>
    </row>
    <row r="37" spans="28:29" ht="15">
      <c r="AB37" s="1">
        <v>-0.6</v>
      </c>
      <c r="AC37" s="1">
        <f t="shared" si="0"/>
        <v>0.33322460289179967</v>
      </c>
    </row>
    <row r="38" spans="28:29" ht="15">
      <c r="AB38" s="1">
        <v>-0.5</v>
      </c>
      <c r="AC38" s="1">
        <f t="shared" si="0"/>
        <v>0.3520653267642995</v>
      </c>
    </row>
    <row r="39" spans="28:29" ht="15">
      <c r="AB39" s="1">
        <v>-0.4</v>
      </c>
      <c r="AC39" s="1">
        <f t="shared" si="0"/>
        <v>0.36827014030332333</v>
      </c>
    </row>
    <row r="40" spans="28:29" ht="15">
      <c r="AB40" s="1">
        <v>-0.3</v>
      </c>
      <c r="AC40" s="1">
        <f t="shared" si="0"/>
        <v>0.38138781546052414</v>
      </c>
    </row>
    <row r="41" spans="28:29" ht="15">
      <c r="AB41" s="1">
        <v>-0.2</v>
      </c>
      <c r="AC41" s="1">
        <f t="shared" si="0"/>
        <v>0.3910426939754559</v>
      </c>
    </row>
    <row r="42" spans="28:29" ht="15">
      <c r="AB42" s="1">
        <v>-0.1</v>
      </c>
      <c r="AC42" s="1">
        <f t="shared" si="0"/>
        <v>0.3969525474770118</v>
      </c>
    </row>
    <row r="43" spans="28:29" ht="15">
      <c r="AB43" s="1">
        <v>0</v>
      </c>
      <c r="AC43" s="1">
        <f t="shared" si="0"/>
        <v>0.3989422804014327</v>
      </c>
    </row>
    <row r="44" spans="28:29" ht="15">
      <c r="AB44" s="1">
        <v>0.0999999999999996</v>
      </c>
      <c r="AC44" s="1">
        <f t="shared" si="0"/>
        <v>0.3969525474770118</v>
      </c>
    </row>
    <row r="45" spans="28:29" ht="15">
      <c r="AB45" s="1">
        <v>0.2</v>
      </c>
      <c r="AC45" s="1">
        <f t="shared" si="0"/>
        <v>0.3910426939754559</v>
      </c>
    </row>
    <row r="46" spans="28:29" ht="15">
      <c r="AB46" s="1">
        <v>0.3</v>
      </c>
      <c r="AC46" s="1">
        <f t="shared" si="0"/>
        <v>0.38138781546052414</v>
      </c>
    </row>
    <row r="47" spans="28:29" ht="15">
      <c r="AB47" s="1">
        <v>0.4</v>
      </c>
      <c r="AC47" s="1">
        <f t="shared" si="0"/>
        <v>0.36827014030332333</v>
      </c>
    </row>
    <row r="48" spans="28:29" ht="15">
      <c r="AB48" s="1">
        <v>0.5</v>
      </c>
      <c r="AC48" s="1">
        <f t="shared" si="0"/>
        <v>0.3520653267642995</v>
      </c>
    </row>
    <row r="49" spans="28:29" ht="15">
      <c r="AB49" s="1">
        <v>0.6</v>
      </c>
      <c r="AC49" s="1">
        <f t="shared" si="0"/>
        <v>0.33322460289179967</v>
      </c>
    </row>
    <row r="50" spans="28:29" ht="15">
      <c r="AB50" s="1">
        <v>0.7</v>
      </c>
      <c r="AC50" s="1">
        <f t="shared" si="0"/>
        <v>0.31225393336676127</v>
      </c>
    </row>
    <row r="51" spans="28:29" ht="15">
      <c r="AB51" s="1">
        <v>0.8</v>
      </c>
      <c r="AC51" s="1">
        <f t="shared" si="0"/>
        <v>0.28969155276148273</v>
      </c>
    </row>
    <row r="52" spans="28:29" ht="15">
      <c r="AB52" s="1">
        <v>0.9</v>
      </c>
      <c r="AC52" s="1">
        <f t="shared" si="0"/>
        <v>0.2660852498987548</v>
      </c>
    </row>
    <row r="53" spans="28:29" ht="15">
      <c r="AB53" s="1">
        <v>1</v>
      </c>
      <c r="AC53" s="1">
        <f t="shared" si="0"/>
        <v>0.24197072451914337</v>
      </c>
    </row>
    <row r="54" spans="28:29" ht="15">
      <c r="AB54" s="1">
        <v>1.1</v>
      </c>
      <c r="AC54" s="1">
        <f t="shared" si="0"/>
        <v>0.21785217703255053</v>
      </c>
    </row>
    <row r="55" spans="28:29" ht="15">
      <c r="AB55" s="1">
        <v>1.2</v>
      </c>
      <c r="AC55" s="1">
        <f t="shared" si="0"/>
        <v>0.19418605498321295</v>
      </c>
    </row>
    <row r="56" spans="28:29" ht="15">
      <c r="AB56" s="1">
        <v>1.3</v>
      </c>
      <c r="AC56" s="1">
        <f t="shared" si="0"/>
        <v>0.17136859204780736</v>
      </c>
    </row>
    <row r="57" spans="28:29" ht="15">
      <c r="AB57" s="1">
        <v>1.4</v>
      </c>
      <c r="AC57" s="1">
        <f t="shared" si="0"/>
        <v>0.14972746563574488</v>
      </c>
    </row>
    <row r="58" spans="28:29" ht="15">
      <c r="AB58" s="1">
        <v>1.50000000000001</v>
      </c>
      <c r="AC58" s="1">
        <f t="shared" si="0"/>
        <v>0.1295175956658898</v>
      </c>
    </row>
    <row r="59" spans="28:29" ht="15">
      <c r="AB59" s="1">
        <v>1.6</v>
      </c>
      <c r="AC59" s="1">
        <f t="shared" si="0"/>
        <v>0.11092083467945554</v>
      </c>
    </row>
    <row r="60" spans="28:29" ht="15">
      <c r="AB60" s="1">
        <v>1.7</v>
      </c>
      <c r="AC60" s="1">
        <f t="shared" si="0"/>
        <v>0.09404907737688695</v>
      </c>
    </row>
    <row r="61" spans="28:29" ht="15">
      <c r="AB61" s="1">
        <v>1.80000000000001</v>
      </c>
      <c r="AC61" s="1">
        <f t="shared" si="0"/>
        <v>0.07895015830089273</v>
      </c>
    </row>
    <row r="62" spans="28:29" ht="15">
      <c r="AB62" s="1">
        <v>1.90000000000001</v>
      </c>
      <c r="AC62" s="1">
        <f t="shared" si="0"/>
        <v>0.06561581477467536</v>
      </c>
    </row>
    <row r="63" spans="28:29" ht="15">
      <c r="AB63" s="1">
        <v>2.00000000000001</v>
      </c>
      <c r="AC63" s="1">
        <f t="shared" si="0"/>
        <v>0.05399096651318695</v>
      </c>
    </row>
    <row r="64" spans="28:29" ht="15">
      <c r="AB64" s="1">
        <v>2.1</v>
      </c>
      <c r="AC64" s="1">
        <f t="shared" si="0"/>
        <v>0.04398359598042719</v>
      </c>
    </row>
    <row r="65" spans="28:29" ht="15">
      <c r="AB65" s="1">
        <v>2.20000000000001</v>
      </c>
      <c r="AC65" s="1">
        <f t="shared" si="0"/>
        <v>0.03547459284623067</v>
      </c>
    </row>
    <row r="66" spans="28:29" ht="15">
      <c r="AB66" s="1">
        <v>2.30000000000001</v>
      </c>
      <c r="AC66" s="1">
        <f t="shared" si="0"/>
        <v>0.028327037741600516</v>
      </c>
    </row>
    <row r="67" spans="28:29" ht="15">
      <c r="AB67" s="1">
        <v>2.40000000000001</v>
      </c>
      <c r="AC67" s="1">
        <f t="shared" si="0"/>
        <v>0.022394530294842355</v>
      </c>
    </row>
    <row r="68" spans="28:29" ht="15">
      <c r="AB68" s="1">
        <v>2.50000000000001</v>
      </c>
      <c r="AC68" s="1">
        <f aca="true" t="shared" si="1" ref="AC68:AC83">NORMDIST(AB68,0,1,0)</f>
        <v>0.017528300493568086</v>
      </c>
    </row>
    <row r="69" spans="28:29" ht="15">
      <c r="AB69" s="1">
        <v>2.60000000000001</v>
      </c>
      <c r="AC69" s="1">
        <f t="shared" si="1"/>
        <v>0.013582969233685271</v>
      </c>
    </row>
    <row r="70" spans="28:29" ht="15">
      <c r="AB70" s="1">
        <v>2.70000000000001</v>
      </c>
      <c r="AC70" s="1">
        <f t="shared" si="1"/>
        <v>0.010420934814422318</v>
      </c>
    </row>
    <row r="71" spans="28:29" ht="15">
      <c r="AB71" s="1">
        <v>2.80000000000001</v>
      </c>
      <c r="AC71" s="1">
        <f t="shared" si="1"/>
        <v>0.007915451582979743</v>
      </c>
    </row>
    <row r="72" spans="28:29" ht="15">
      <c r="AB72" s="1">
        <v>2.90000000000001</v>
      </c>
      <c r="AC72" s="1">
        <f t="shared" si="1"/>
        <v>0.0059525324197756795</v>
      </c>
    </row>
    <row r="73" spans="28:29" ht="15">
      <c r="AB73" s="1">
        <v>3.00000000000001</v>
      </c>
      <c r="AC73" s="1">
        <f t="shared" si="1"/>
        <v>0.004431848411937874</v>
      </c>
    </row>
    <row r="74" spans="28:29" ht="15">
      <c r="AB74" s="1">
        <v>3.10000000000001</v>
      </c>
      <c r="AC74" s="1">
        <f t="shared" si="1"/>
        <v>0.00326681905619982</v>
      </c>
    </row>
    <row r="75" spans="28:29" ht="15">
      <c r="AB75" s="1">
        <v>3.20000000000001</v>
      </c>
      <c r="AC75" s="1">
        <f t="shared" si="1"/>
        <v>0.0023840882014647662</v>
      </c>
    </row>
    <row r="76" spans="28:29" ht="15">
      <c r="AB76" s="1">
        <v>3.30000000000001</v>
      </c>
      <c r="AC76" s="1">
        <f t="shared" si="1"/>
        <v>0.001722568939053623</v>
      </c>
    </row>
    <row r="77" spans="28:29" ht="15">
      <c r="AB77" s="1">
        <v>3.40000000000001</v>
      </c>
      <c r="AC77" s="1">
        <f t="shared" si="1"/>
        <v>0.0012322191684729772</v>
      </c>
    </row>
    <row r="78" spans="28:29" ht="15">
      <c r="AB78" s="1">
        <v>3.50000000000001</v>
      </c>
      <c r="AC78" s="1">
        <f t="shared" si="1"/>
        <v>0.0008726826950457291</v>
      </c>
    </row>
    <row r="79" spans="28:29" ht="15">
      <c r="AB79" s="1">
        <v>3.60000000000001</v>
      </c>
      <c r="AC79" s="1">
        <f t="shared" si="1"/>
        <v>0.0006119019301137508</v>
      </c>
    </row>
    <row r="80" spans="28:29" ht="15">
      <c r="AB80" s="1">
        <v>3.70000000000001</v>
      </c>
      <c r="AC80" s="1">
        <f t="shared" si="1"/>
        <v>0.00042478027055073593</v>
      </c>
    </row>
    <row r="81" spans="28:29" ht="15">
      <c r="AB81" s="1">
        <v>3.80000000000001</v>
      </c>
      <c r="AC81" s="1">
        <f t="shared" si="1"/>
        <v>0.0002919469257914491</v>
      </c>
    </row>
    <row r="82" spans="28:29" ht="15">
      <c r="AB82" s="1">
        <v>3.90000000000001</v>
      </c>
      <c r="AC82" s="1">
        <f t="shared" si="1"/>
        <v>0.00019865547139276475</v>
      </c>
    </row>
    <row r="83" spans="28:29" ht="15">
      <c r="AB83" s="1">
        <v>4.00000000000001</v>
      </c>
      <c r="AC83" s="1">
        <f t="shared" si="1"/>
        <v>0.00013383022576488014</v>
      </c>
    </row>
  </sheetData>
  <sheetProtection/>
  <mergeCells count="1">
    <mergeCell ref="A1:D1"/>
  </mergeCells>
  <printOptions/>
  <pageMargins left="0.75" right="0.75" top="1" bottom="1" header="0.5" footer="0.5"/>
  <pageSetup orientation="portrait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="125" zoomScaleNormal="125" zoomScalePageLayoutView="0" workbookViewId="0" topLeftCell="A1">
      <selection activeCell="H9" sqref="H9"/>
    </sheetView>
  </sheetViews>
  <sheetFormatPr defaultColWidth="8.7109375" defaultRowHeight="15"/>
  <cols>
    <col min="1" max="1" width="9.140625" style="3" customWidth="1"/>
    <col min="2" max="2" width="9.140625" style="1" customWidth="1"/>
    <col min="3" max="3" width="7.28125" style="0" customWidth="1"/>
    <col min="4" max="4" width="9.28125" style="20" customWidth="1"/>
    <col min="5" max="5" width="10.7109375" style="1" customWidth="1"/>
    <col min="6" max="6" width="8.7109375" style="0" customWidth="1"/>
    <col min="7" max="7" width="10.28125" style="20" customWidth="1"/>
    <col min="8" max="8" width="11.00390625" style="0" customWidth="1"/>
    <col min="9" max="24" width="8.7109375" style="0" customWidth="1"/>
    <col min="25" max="26" width="9.140625" style="1" customWidth="1"/>
  </cols>
  <sheetData>
    <row r="1" spans="1:3" ht="15.75" thickBot="1">
      <c r="A1" s="35" t="s">
        <v>0</v>
      </c>
      <c r="B1" s="35"/>
      <c r="C1" s="35"/>
    </row>
    <row r="2" spans="23:26" ht="15.75" thickBot="1">
      <c r="W2" s="5" t="s">
        <v>8</v>
      </c>
      <c r="Y2" s="5" t="s">
        <v>7</v>
      </c>
      <c r="Z2" s="5" t="s">
        <v>5</v>
      </c>
    </row>
    <row r="3" spans="1:26" s="6" customFormat="1" ht="15.75" thickBot="1">
      <c r="A3" s="19" t="s">
        <v>3</v>
      </c>
      <c r="B3" s="2" t="s">
        <v>2</v>
      </c>
      <c r="E3" s="2" t="s">
        <v>2</v>
      </c>
      <c r="G3" s="20"/>
      <c r="H3" s="2" t="s">
        <v>2</v>
      </c>
      <c r="W3" s="6">
        <f>8*SQRT(B5)/80</f>
        <v>1</v>
      </c>
      <c r="Y3" s="1">
        <f>B4-4*SQRT(B5)</f>
        <v>40</v>
      </c>
      <c r="Z3" s="1">
        <f>NORMDIST(Y3,$B$4,SQRT($B$5),0)</f>
        <v>1.3383022576488536E-05</v>
      </c>
    </row>
    <row r="4" spans="1:26" ht="15">
      <c r="A4" s="3" t="s">
        <v>1</v>
      </c>
      <c r="B4" s="4">
        <v>80</v>
      </c>
      <c r="D4" s="3" t="s">
        <v>17</v>
      </c>
      <c r="E4" s="4">
        <v>75</v>
      </c>
      <c r="G4" s="3" t="s">
        <v>19</v>
      </c>
      <c r="H4" s="4">
        <v>0.1</v>
      </c>
      <c r="Y4" s="1">
        <f>Y3+$W$3</f>
        <v>41</v>
      </c>
      <c r="Z4" s="1">
        <f aca="true" t="shared" si="0" ref="Z4:Z67">NORMDIST(Y4,$B$4,SQRT($B$5),0)</f>
        <v>1.9865547139277272E-05</v>
      </c>
    </row>
    <row r="5" spans="1:26" ht="15">
      <c r="A5" s="3" t="s">
        <v>6</v>
      </c>
      <c r="B5" s="4">
        <v>100</v>
      </c>
      <c r="D5" s="3" t="s">
        <v>18</v>
      </c>
      <c r="E5" s="4">
        <v>100</v>
      </c>
      <c r="G5" s="3" t="s">
        <v>20</v>
      </c>
      <c r="H5" s="4">
        <v>0.9</v>
      </c>
      <c r="Y5" s="1">
        <f aca="true" t="shared" si="1" ref="Y5:Y68">Y4+$W$3</f>
        <v>42</v>
      </c>
      <c r="Z5" s="1">
        <f t="shared" si="0"/>
        <v>2.9194692579146026E-05</v>
      </c>
    </row>
    <row r="6" spans="7:26" ht="15">
      <c r="G6" s="6"/>
      <c r="Y6" s="1">
        <f>Y5+$W$3</f>
        <v>43</v>
      </c>
      <c r="Z6" s="1">
        <f t="shared" si="0"/>
        <v>4.247802705507514E-05</v>
      </c>
    </row>
    <row r="7" spans="4:26" ht="15">
      <c r="D7" s="3" t="s">
        <v>19</v>
      </c>
      <c r="E7" s="9">
        <f>NORMDIST(E4,B4,SQRT(B5),1)</f>
        <v>0.3085375387259869</v>
      </c>
      <c r="G7" s="3" t="s">
        <v>17</v>
      </c>
      <c r="H7" s="11">
        <f>NORMINV(H4,B4,SQRT(B5))</f>
        <v>67.184484344554</v>
      </c>
      <c r="Y7" s="1">
        <f>Y6+$W$3</f>
        <v>44</v>
      </c>
      <c r="Z7" s="1">
        <f t="shared" si="0"/>
        <v>6.119019301137719E-05</v>
      </c>
    </row>
    <row r="8" spans="4:26" ht="15">
      <c r="D8" s="3" t="s">
        <v>20</v>
      </c>
      <c r="E8" s="9">
        <f>1-NORMDIST(E5,B4,SQRT(B5),1)</f>
        <v>0.02275013194817921</v>
      </c>
      <c r="G8" s="3" t="s">
        <v>18</v>
      </c>
      <c r="H8" s="11">
        <f>NORMINV(1-H5,B4,SQRT(B5))</f>
        <v>67.184484344554</v>
      </c>
      <c r="Y8" s="1">
        <f t="shared" si="1"/>
        <v>45</v>
      </c>
      <c r="Z8" s="1">
        <f t="shared" si="0"/>
        <v>8.726826950457601E-05</v>
      </c>
    </row>
    <row r="9" spans="4:26" ht="16.5">
      <c r="D9" s="3" t="s">
        <v>23</v>
      </c>
      <c r="E9" s="9">
        <f>IF(E4&lt;=E5,NORMDIST(E5,B4,SQRT(B5),1)-NORMDIST(E4,B4,SQRT(B5),1),"Invalid a,b")</f>
        <v>0.6687123293258339</v>
      </c>
      <c r="Y9" s="1">
        <f t="shared" si="1"/>
        <v>46</v>
      </c>
      <c r="Z9" s="1">
        <f t="shared" si="0"/>
        <v>0.00012322191684730198</v>
      </c>
    </row>
    <row r="10" spans="25:26" ht="15">
      <c r="Y10" s="1">
        <f t="shared" si="1"/>
        <v>47</v>
      </c>
      <c r="Z10" s="1">
        <f t="shared" si="0"/>
        <v>0.0001722568939053681</v>
      </c>
    </row>
    <row r="11" spans="25:26" ht="15">
      <c r="Y11" s="1">
        <f t="shared" si="1"/>
        <v>48</v>
      </c>
      <c r="Z11" s="1">
        <f t="shared" si="0"/>
        <v>0.00023840882014648405</v>
      </c>
    </row>
    <row r="12" spans="25:26" ht="15">
      <c r="Y12" s="1">
        <f t="shared" si="1"/>
        <v>49</v>
      </c>
      <c r="Z12" s="1">
        <f t="shared" si="0"/>
        <v>0.00032668190561999186</v>
      </c>
    </row>
    <row r="13" spans="25:26" ht="15">
      <c r="Y13" s="1">
        <f t="shared" si="1"/>
        <v>50</v>
      </c>
      <c r="Z13" s="1">
        <f t="shared" si="0"/>
        <v>0.00044318484119380076</v>
      </c>
    </row>
    <row r="14" spans="25:26" ht="15">
      <c r="Y14" s="1">
        <f t="shared" si="1"/>
        <v>51</v>
      </c>
      <c r="Z14" s="1">
        <f t="shared" si="0"/>
        <v>0.0005952532419775853</v>
      </c>
    </row>
    <row r="15" spans="25:26" ht="15">
      <c r="Y15" s="1">
        <f t="shared" si="1"/>
        <v>52</v>
      </c>
      <c r="Z15" s="1">
        <f t="shared" si="0"/>
        <v>0.0007915451582979969</v>
      </c>
    </row>
    <row r="16" spans="25:26" ht="15">
      <c r="Y16" s="1">
        <f t="shared" si="1"/>
        <v>53</v>
      </c>
      <c r="Z16" s="1">
        <f t="shared" si="0"/>
        <v>0.0010420934814422591</v>
      </c>
    </row>
    <row r="17" spans="25:26" ht="15">
      <c r="Y17" s="1">
        <f t="shared" si="1"/>
        <v>54</v>
      </c>
      <c r="Z17" s="1">
        <f t="shared" si="0"/>
        <v>0.0013582969233685612</v>
      </c>
    </row>
    <row r="18" spans="25:26" ht="15">
      <c r="Y18" s="1">
        <f t="shared" si="1"/>
        <v>55</v>
      </c>
      <c r="Z18" s="1">
        <f t="shared" si="0"/>
        <v>0.001752830049356854</v>
      </c>
    </row>
    <row r="19" spans="25:26" ht="15">
      <c r="Y19" s="1">
        <f t="shared" si="1"/>
        <v>56</v>
      </c>
      <c r="Z19" s="1">
        <f t="shared" si="0"/>
        <v>0.00223945302948429</v>
      </c>
    </row>
    <row r="20" spans="25:26" ht="15">
      <c r="Y20" s="1">
        <f t="shared" si="1"/>
        <v>57</v>
      </c>
      <c r="Z20" s="1">
        <f t="shared" si="0"/>
        <v>0.0028327037741601186</v>
      </c>
    </row>
    <row r="21" spans="25:26" ht="15">
      <c r="Y21" s="1">
        <f t="shared" si="1"/>
        <v>58</v>
      </c>
      <c r="Z21" s="1">
        <f t="shared" si="0"/>
        <v>0.003547459284623142</v>
      </c>
    </row>
    <row r="22" spans="25:26" ht="15">
      <c r="Y22" s="1">
        <f t="shared" si="1"/>
        <v>59</v>
      </c>
      <c r="Z22" s="1">
        <f t="shared" si="0"/>
        <v>0.00439835959804272</v>
      </c>
    </row>
    <row r="23" spans="25:26" ht="15">
      <c r="Y23" s="1">
        <f t="shared" si="1"/>
        <v>60</v>
      </c>
      <c r="Z23" s="1">
        <f t="shared" si="0"/>
        <v>0.005399096651318806</v>
      </c>
    </row>
    <row r="24" spans="25:26" ht="15">
      <c r="Y24" s="1">
        <f t="shared" si="1"/>
        <v>61</v>
      </c>
      <c r="Z24" s="1">
        <f t="shared" si="0"/>
        <v>0.00656158147746766</v>
      </c>
    </row>
    <row r="25" spans="25:26" ht="15">
      <c r="Y25" s="1">
        <f t="shared" si="1"/>
        <v>62</v>
      </c>
      <c r="Z25" s="1">
        <f t="shared" si="0"/>
        <v>0.007895015830089414</v>
      </c>
    </row>
    <row r="26" spans="25:26" ht="15">
      <c r="Y26" s="1">
        <f t="shared" si="1"/>
        <v>63</v>
      </c>
      <c r="Z26" s="1">
        <f t="shared" si="0"/>
        <v>0.009404907737688694</v>
      </c>
    </row>
    <row r="27" spans="25:26" ht="15">
      <c r="Y27" s="1">
        <f t="shared" si="1"/>
        <v>64</v>
      </c>
      <c r="Z27" s="1">
        <f t="shared" si="0"/>
        <v>0.011092083467945555</v>
      </c>
    </row>
    <row r="28" spans="25:26" ht="15">
      <c r="Y28" s="1">
        <f t="shared" si="1"/>
        <v>65</v>
      </c>
      <c r="Z28" s="1">
        <f t="shared" si="0"/>
        <v>0.012951759566589173</v>
      </c>
    </row>
    <row r="29" spans="25:26" ht="15">
      <c r="Y29" s="1">
        <f t="shared" si="1"/>
        <v>66</v>
      </c>
      <c r="Z29" s="1">
        <f t="shared" si="0"/>
        <v>0.014972746563574486</v>
      </c>
    </row>
    <row r="30" spans="25:26" ht="15">
      <c r="Y30" s="1">
        <f t="shared" si="1"/>
        <v>67</v>
      </c>
      <c r="Z30" s="1">
        <f t="shared" si="0"/>
        <v>0.017136859204780735</v>
      </c>
    </row>
    <row r="31" spans="25:26" ht="15">
      <c r="Y31" s="1">
        <f t="shared" si="1"/>
        <v>68</v>
      </c>
      <c r="Z31" s="1">
        <f t="shared" si="0"/>
        <v>0.019418605498321296</v>
      </c>
    </row>
    <row r="32" spans="25:26" ht="15">
      <c r="Y32" s="1">
        <f t="shared" si="1"/>
        <v>69</v>
      </c>
      <c r="Z32" s="1">
        <f t="shared" si="0"/>
        <v>0.021785217703255054</v>
      </c>
    </row>
    <row r="33" spans="25:26" ht="15">
      <c r="Y33" s="1">
        <f t="shared" si="1"/>
        <v>70</v>
      </c>
      <c r="Z33" s="1">
        <f t="shared" si="0"/>
        <v>0.024197072451914336</v>
      </c>
    </row>
    <row r="34" spans="25:26" ht="15">
      <c r="Y34" s="1">
        <f t="shared" si="1"/>
        <v>71</v>
      </c>
      <c r="Z34" s="1">
        <f t="shared" si="0"/>
        <v>0.02660852498987548</v>
      </c>
    </row>
    <row r="35" spans="25:26" ht="15">
      <c r="Y35" s="1">
        <f t="shared" si="1"/>
        <v>72</v>
      </c>
      <c r="Z35" s="1">
        <f t="shared" si="0"/>
        <v>0.028969155276148274</v>
      </c>
    </row>
    <row r="36" spans="25:26" ht="15">
      <c r="Y36" s="1">
        <f t="shared" si="1"/>
        <v>73</v>
      </c>
      <c r="Z36" s="1">
        <f t="shared" si="0"/>
        <v>0.03122539333667613</v>
      </c>
    </row>
    <row r="37" spans="25:26" ht="15">
      <c r="Y37" s="1">
        <f t="shared" si="1"/>
        <v>74</v>
      </c>
      <c r="Z37" s="1">
        <f t="shared" si="0"/>
        <v>0.03332246028917996</v>
      </c>
    </row>
    <row r="38" spans="25:26" ht="15">
      <c r="Y38" s="1">
        <f t="shared" si="1"/>
        <v>75</v>
      </c>
      <c r="Z38" s="1">
        <f t="shared" si="0"/>
        <v>0.03520653267642995</v>
      </c>
    </row>
    <row r="39" spans="25:26" ht="15">
      <c r="Y39" s="1">
        <f t="shared" si="1"/>
        <v>76</v>
      </c>
      <c r="Z39" s="1">
        <f t="shared" si="0"/>
        <v>0.03682701403033233</v>
      </c>
    </row>
    <row r="40" spans="25:26" ht="15">
      <c r="Y40" s="1">
        <f t="shared" si="1"/>
        <v>77</v>
      </c>
      <c r="Z40" s="1">
        <f t="shared" si="0"/>
        <v>0.03813878154605241</v>
      </c>
    </row>
    <row r="41" spans="25:26" ht="15">
      <c r="Y41" s="1">
        <f t="shared" si="1"/>
        <v>78</v>
      </c>
      <c r="Z41" s="1">
        <f t="shared" si="0"/>
        <v>0.03910426939754559</v>
      </c>
    </row>
    <row r="42" spans="25:26" ht="15">
      <c r="Y42" s="1">
        <f t="shared" si="1"/>
        <v>79</v>
      </c>
      <c r="Z42" s="1">
        <f t="shared" si="0"/>
        <v>0.03969525474770118</v>
      </c>
    </row>
    <row r="43" spans="25:26" ht="15">
      <c r="Y43" s="1">
        <f t="shared" si="1"/>
        <v>80</v>
      </c>
      <c r="Z43" s="1">
        <f t="shared" si="0"/>
        <v>0.039894228040143274</v>
      </c>
    </row>
    <row r="44" spans="25:26" ht="15">
      <c r="Y44" s="1">
        <f t="shared" si="1"/>
        <v>81</v>
      </c>
      <c r="Z44" s="1">
        <f t="shared" si="0"/>
        <v>0.03969525474770118</v>
      </c>
    </row>
    <row r="45" spans="25:26" ht="15">
      <c r="Y45" s="1">
        <f t="shared" si="1"/>
        <v>82</v>
      </c>
      <c r="Z45" s="1">
        <f t="shared" si="0"/>
        <v>0.03910426939754559</v>
      </c>
    </row>
    <row r="46" spans="25:26" ht="15">
      <c r="Y46" s="1">
        <f t="shared" si="1"/>
        <v>83</v>
      </c>
      <c r="Z46" s="1">
        <f t="shared" si="0"/>
        <v>0.03813878154605241</v>
      </c>
    </row>
    <row r="47" spans="25:26" ht="15">
      <c r="Y47" s="1">
        <f t="shared" si="1"/>
        <v>84</v>
      </c>
      <c r="Z47" s="1">
        <f t="shared" si="0"/>
        <v>0.03682701403033233</v>
      </c>
    </row>
    <row r="48" spans="25:26" ht="15">
      <c r="Y48" s="1">
        <f t="shared" si="1"/>
        <v>85</v>
      </c>
      <c r="Z48" s="1">
        <f t="shared" si="0"/>
        <v>0.03520653267642995</v>
      </c>
    </row>
    <row r="49" spans="25:26" ht="15">
      <c r="Y49" s="1">
        <f t="shared" si="1"/>
        <v>86</v>
      </c>
      <c r="Z49" s="1">
        <f t="shared" si="0"/>
        <v>0.03332246028917996</v>
      </c>
    </row>
    <row r="50" spans="25:26" ht="15">
      <c r="Y50" s="1">
        <f t="shared" si="1"/>
        <v>87</v>
      </c>
      <c r="Z50" s="1">
        <f t="shared" si="0"/>
        <v>0.03122539333667613</v>
      </c>
    </row>
    <row r="51" spans="25:26" ht="15">
      <c r="Y51" s="1">
        <f t="shared" si="1"/>
        <v>88</v>
      </c>
      <c r="Z51" s="1">
        <f t="shared" si="0"/>
        <v>0.028969155276148274</v>
      </c>
    </row>
    <row r="52" spans="25:26" ht="15">
      <c r="Y52" s="1">
        <f t="shared" si="1"/>
        <v>89</v>
      </c>
      <c r="Z52" s="1">
        <f t="shared" si="0"/>
        <v>0.02660852498987548</v>
      </c>
    </row>
    <row r="53" spans="25:26" ht="15">
      <c r="Y53" s="1">
        <f t="shared" si="1"/>
        <v>90</v>
      </c>
      <c r="Z53" s="1">
        <f t="shared" si="0"/>
        <v>0.024197072451914336</v>
      </c>
    </row>
    <row r="54" spans="25:26" ht="15">
      <c r="Y54" s="1">
        <f t="shared" si="1"/>
        <v>91</v>
      </c>
      <c r="Z54" s="1">
        <f t="shared" si="0"/>
        <v>0.021785217703255054</v>
      </c>
    </row>
    <row r="55" spans="25:26" ht="15">
      <c r="Y55" s="1">
        <f t="shared" si="1"/>
        <v>92</v>
      </c>
      <c r="Z55" s="1">
        <f t="shared" si="0"/>
        <v>0.019418605498321296</v>
      </c>
    </row>
    <row r="56" spans="25:26" ht="15">
      <c r="Y56" s="1">
        <f t="shared" si="1"/>
        <v>93</v>
      </c>
      <c r="Z56" s="1">
        <f t="shared" si="0"/>
        <v>0.017136859204780735</v>
      </c>
    </row>
    <row r="57" spans="25:26" ht="15">
      <c r="Y57" s="1">
        <f t="shared" si="1"/>
        <v>94</v>
      </c>
      <c r="Z57" s="1">
        <f t="shared" si="0"/>
        <v>0.014972746563574486</v>
      </c>
    </row>
    <row r="58" spans="25:26" ht="15">
      <c r="Y58" s="1">
        <f t="shared" si="1"/>
        <v>95</v>
      </c>
      <c r="Z58" s="1">
        <f t="shared" si="0"/>
        <v>0.012951759566589173</v>
      </c>
    </row>
    <row r="59" spans="25:26" ht="15">
      <c r="Y59" s="1">
        <f t="shared" si="1"/>
        <v>96</v>
      </c>
      <c r="Z59" s="1">
        <f t="shared" si="0"/>
        <v>0.011092083467945555</v>
      </c>
    </row>
    <row r="60" spans="25:26" ht="15">
      <c r="Y60" s="1">
        <f t="shared" si="1"/>
        <v>97</v>
      </c>
      <c r="Z60" s="1">
        <f t="shared" si="0"/>
        <v>0.009404907737688694</v>
      </c>
    </row>
    <row r="61" spans="25:26" ht="15">
      <c r="Y61" s="1">
        <f t="shared" si="1"/>
        <v>98</v>
      </c>
      <c r="Z61" s="1">
        <f t="shared" si="0"/>
        <v>0.007895015830089414</v>
      </c>
    </row>
    <row r="62" spans="25:26" ht="15">
      <c r="Y62" s="1">
        <f t="shared" si="1"/>
        <v>99</v>
      </c>
      <c r="Z62" s="1">
        <f t="shared" si="0"/>
        <v>0.00656158147746766</v>
      </c>
    </row>
    <row r="63" spans="25:26" ht="15">
      <c r="Y63" s="1">
        <f t="shared" si="1"/>
        <v>100</v>
      </c>
      <c r="Z63" s="1">
        <f t="shared" si="0"/>
        <v>0.005399096651318806</v>
      </c>
    </row>
    <row r="64" spans="25:26" ht="15">
      <c r="Y64" s="1">
        <f t="shared" si="1"/>
        <v>101</v>
      </c>
      <c r="Z64" s="1">
        <f t="shared" si="0"/>
        <v>0.00439835959804272</v>
      </c>
    </row>
    <row r="65" spans="25:26" ht="15">
      <c r="Y65" s="1">
        <f t="shared" si="1"/>
        <v>102</v>
      </c>
      <c r="Z65" s="1">
        <f t="shared" si="0"/>
        <v>0.003547459284623142</v>
      </c>
    </row>
    <row r="66" spans="25:26" ht="15">
      <c r="Y66" s="1">
        <f t="shared" si="1"/>
        <v>103</v>
      </c>
      <c r="Z66" s="1">
        <f t="shared" si="0"/>
        <v>0.0028327037741601186</v>
      </c>
    </row>
    <row r="67" spans="25:26" ht="15">
      <c r="Y67" s="1">
        <f t="shared" si="1"/>
        <v>104</v>
      </c>
      <c r="Z67" s="1">
        <f t="shared" si="0"/>
        <v>0.00223945302948429</v>
      </c>
    </row>
    <row r="68" spans="25:26" ht="15">
      <c r="Y68" s="1">
        <f t="shared" si="1"/>
        <v>105</v>
      </c>
      <c r="Z68" s="1">
        <f aca="true" t="shared" si="2" ref="Z68:Z83">NORMDIST(Y68,$B$4,SQRT($B$5),0)</f>
        <v>0.001752830049356854</v>
      </c>
    </row>
    <row r="69" spans="25:26" ht="15">
      <c r="Y69" s="1">
        <f aca="true" t="shared" si="3" ref="Y69:Y83">Y68+$W$3</f>
        <v>106</v>
      </c>
      <c r="Z69" s="1">
        <f t="shared" si="2"/>
        <v>0.0013582969233685612</v>
      </c>
    </row>
    <row r="70" spans="25:26" ht="15">
      <c r="Y70" s="1">
        <f t="shared" si="3"/>
        <v>107</v>
      </c>
      <c r="Z70" s="1">
        <f t="shared" si="2"/>
        <v>0.0010420934814422591</v>
      </c>
    </row>
    <row r="71" spans="25:26" ht="15">
      <c r="Y71" s="1">
        <f t="shared" si="3"/>
        <v>108</v>
      </c>
      <c r="Z71" s="1">
        <f t="shared" si="2"/>
        <v>0.0007915451582979969</v>
      </c>
    </row>
    <row r="72" spans="25:26" ht="15">
      <c r="Y72" s="1">
        <f t="shared" si="3"/>
        <v>109</v>
      </c>
      <c r="Z72" s="1">
        <f t="shared" si="2"/>
        <v>0.0005952532419775853</v>
      </c>
    </row>
    <row r="73" spans="25:26" ht="15">
      <c r="Y73" s="1">
        <f t="shared" si="3"/>
        <v>110</v>
      </c>
      <c r="Z73" s="1">
        <f t="shared" si="2"/>
        <v>0.00044318484119380076</v>
      </c>
    </row>
    <row r="74" spans="25:26" ht="15">
      <c r="Y74" s="1">
        <f t="shared" si="3"/>
        <v>111</v>
      </c>
      <c r="Z74" s="1">
        <f t="shared" si="2"/>
        <v>0.00032668190561999186</v>
      </c>
    </row>
    <row r="75" spans="25:26" ht="15">
      <c r="Y75" s="1">
        <f t="shared" si="3"/>
        <v>112</v>
      </c>
      <c r="Z75" s="1">
        <f t="shared" si="2"/>
        <v>0.00023840882014648405</v>
      </c>
    </row>
    <row r="76" spans="25:26" ht="15">
      <c r="Y76" s="1">
        <f t="shared" si="3"/>
        <v>113</v>
      </c>
      <c r="Z76" s="1">
        <f t="shared" si="2"/>
        <v>0.0001722568939053681</v>
      </c>
    </row>
    <row r="77" spans="25:26" ht="15">
      <c r="Y77" s="1">
        <f t="shared" si="3"/>
        <v>114</v>
      </c>
      <c r="Z77" s="1">
        <f t="shared" si="2"/>
        <v>0.00012322191684730198</v>
      </c>
    </row>
    <row r="78" spans="25:26" ht="15">
      <c r="Y78" s="1">
        <f t="shared" si="3"/>
        <v>115</v>
      </c>
      <c r="Z78" s="1">
        <f t="shared" si="2"/>
        <v>8.726826950457601E-05</v>
      </c>
    </row>
    <row r="79" spans="25:26" ht="15">
      <c r="Y79" s="1">
        <f t="shared" si="3"/>
        <v>116</v>
      </c>
      <c r="Z79" s="1">
        <f t="shared" si="2"/>
        <v>6.119019301137719E-05</v>
      </c>
    </row>
    <row r="80" spans="25:26" ht="15">
      <c r="Y80" s="1">
        <f t="shared" si="3"/>
        <v>117</v>
      </c>
      <c r="Z80" s="1">
        <f t="shared" si="2"/>
        <v>4.247802705507514E-05</v>
      </c>
    </row>
    <row r="81" spans="25:26" ht="15">
      <c r="Y81" s="1">
        <f t="shared" si="3"/>
        <v>118</v>
      </c>
      <c r="Z81" s="1">
        <f t="shared" si="2"/>
        <v>2.9194692579146026E-05</v>
      </c>
    </row>
    <row r="82" spans="25:26" ht="15">
      <c r="Y82" s="1">
        <f t="shared" si="3"/>
        <v>119</v>
      </c>
      <c r="Z82" s="1">
        <f t="shared" si="2"/>
        <v>1.9865547139277272E-05</v>
      </c>
    </row>
    <row r="83" spans="25:26" ht="15">
      <c r="Y83" s="1">
        <f t="shared" si="3"/>
        <v>120</v>
      </c>
      <c r="Z83" s="1">
        <f t="shared" si="2"/>
        <v>1.3383022576488536E-05</v>
      </c>
    </row>
  </sheetData>
  <sheetProtection/>
  <mergeCells count="1">
    <mergeCell ref="A1:C1"/>
  </mergeCells>
  <printOptions/>
  <pageMargins left="0.75" right="0.75" top="1" bottom="1" header="0.5" footer="0.5"/>
  <pageSetup orientation="portrait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3"/>
  <sheetViews>
    <sheetView zoomScale="125" zoomScaleNormal="125" zoomScalePageLayoutView="0" workbookViewId="0" topLeftCell="A1">
      <selection activeCell="A5" sqref="A5"/>
    </sheetView>
  </sheetViews>
  <sheetFormatPr defaultColWidth="8.7109375" defaultRowHeight="15"/>
  <cols>
    <col min="1" max="1" width="17.8515625" style="0" customWidth="1"/>
    <col min="2" max="2" width="10.28125" style="1" customWidth="1"/>
    <col min="3" max="3" width="6.57421875" style="0" customWidth="1"/>
    <col min="4" max="4" width="10.7109375" style="20" customWidth="1"/>
    <col min="5" max="5" width="11.140625" style="0" customWidth="1"/>
    <col min="6" max="6" width="8.7109375" style="0" customWidth="1"/>
    <col min="7" max="7" width="12.28125" style="20" customWidth="1"/>
    <col min="8" max="8" width="11.140625" style="0" customWidth="1"/>
    <col min="9" max="9" width="9.140625" style="1" customWidth="1"/>
    <col min="10" max="23" width="8.7109375" style="0" customWidth="1"/>
    <col min="24" max="24" width="9.140625" style="1" customWidth="1"/>
    <col min="25" max="25" width="17.00390625" style="32" bestFit="1" customWidth="1"/>
    <col min="26" max="26" width="8.7109375" style="29" customWidth="1"/>
  </cols>
  <sheetData>
    <row r="1" spans="1:25" ht="15.75" thickBot="1">
      <c r="A1" s="36" t="s">
        <v>45</v>
      </c>
      <c r="B1" s="36"/>
      <c r="C1" s="30"/>
      <c r="D1" s="30"/>
      <c r="E1" s="20"/>
      <c r="G1" s="1"/>
      <c r="I1"/>
      <c r="W1" s="1"/>
      <c r="X1" s="5" t="s">
        <v>47</v>
      </c>
      <c r="Y1" s="31" t="s">
        <v>5</v>
      </c>
    </row>
    <row r="2" spans="21:24" ht="15">
      <c r="U2" t="s">
        <v>8</v>
      </c>
      <c r="X2" s="1">
        <v>0</v>
      </c>
    </row>
    <row r="3" spans="1:25" ht="15.75" thickBot="1">
      <c r="A3" s="38"/>
      <c r="B3" s="38"/>
      <c r="C3" s="14"/>
      <c r="E3" s="2" t="s">
        <v>2</v>
      </c>
      <c r="H3" s="2" t="s">
        <v>2</v>
      </c>
      <c r="I3"/>
      <c r="U3">
        <f>4*B7/80</f>
        <v>0.5</v>
      </c>
      <c r="X3" s="1">
        <f>X2+$U$3</f>
        <v>0.5</v>
      </c>
      <c r="Y3" s="32">
        <f>(CHIDIST(X2,$B$4)-CHIDIST(X3,$B$4))/U$3</f>
        <v>1.3223421122088297E-05</v>
      </c>
    </row>
    <row r="4" spans="1:25" ht="15">
      <c r="A4" s="3" t="s">
        <v>39</v>
      </c>
      <c r="B4" s="4">
        <v>10</v>
      </c>
      <c r="D4" s="3" t="s">
        <v>17</v>
      </c>
      <c r="E4" s="4">
        <v>8</v>
      </c>
      <c r="G4" s="21" t="s">
        <v>46</v>
      </c>
      <c r="H4" s="34">
        <v>0.25</v>
      </c>
      <c r="I4"/>
      <c r="X4" s="1">
        <f aca="true" t="shared" si="0" ref="X4:X67">X3+$U$3</f>
        <v>1</v>
      </c>
      <c r="Y4" s="32">
        <f aca="true" t="shared" si="1" ref="Y4:Y67">(CHIDIST(X3,$B$4)-CHIDIST(X4,$B$4))/U$3</f>
        <v>0.00033100783878969864</v>
      </c>
    </row>
    <row r="5" spans="2:25" ht="15">
      <c r="B5" s="1" t="s">
        <v>3</v>
      </c>
      <c r="D5" s="3" t="s">
        <v>18</v>
      </c>
      <c r="E5" s="4">
        <v>16</v>
      </c>
      <c r="G5" s="21" t="s">
        <v>32</v>
      </c>
      <c r="H5" s="34">
        <v>0.9</v>
      </c>
      <c r="I5"/>
      <c r="X5" s="1">
        <f t="shared" si="0"/>
        <v>1.5</v>
      </c>
      <c r="Y5" s="32">
        <f t="shared" si="1"/>
        <v>0.0017851242856599114</v>
      </c>
    </row>
    <row r="6" spans="5:25" ht="15">
      <c r="E6" s="1" t="s">
        <v>3</v>
      </c>
      <c r="H6" s="1"/>
      <c r="I6"/>
      <c r="X6" s="1">
        <f t="shared" si="0"/>
        <v>2</v>
      </c>
      <c r="Y6" s="32">
        <f t="shared" si="1"/>
        <v>0.005190338109115622</v>
      </c>
    </row>
    <row r="7" spans="1:25" ht="15">
      <c r="A7" s="22" t="s">
        <v>1</v>
      </c>
      <c r="B7" s="18">
        <f>B4</f>
        <v>10</v>
      </c>
      <c r="D7" s="3" t="s">
        <v>46</v>
      </c>
      <c r="E7" s="9">
        <f>1-CHIDIST(E4,B4)</f>
        <v>0.3711630648201265</v>
      </c>
      <c r="F7" s="7"/>
      <c r="G7" s="3" t="s">
        <v>17</v>
      </c>
      <c r="H7" s="12">
        <f>CHIINV(1-H4,B4)</f>
        <v>6.737200771954641</v>
      </c>
      <c r="I7"/>
      <c r="X7" s="1">
        <f t="shared" si="0"/>
        <v>2.5</v>
      </c>
      <c r="Y7" s="32">
        <f t="shared" si="1"/>
        <v>0.010928864782103087</v>
      </c>
    </row>
    <row r="8" spans="1:25" ht="15">
      <c r="A8" s="22" t="s">
        <v>6</v>
      </c>
      <c r="B8" s="18">
        <f>2*B4</f>
        <v>20</v>
      </c>
      <c r="D8" s="3" t="s">
        <v>32</v>
      </c>
      <c r="E8" s="9">
        <f>CHIDIST(E5,B4)</f>
        <v>0.09963240048704602</v>
      </c>
      <c r="G8" s="3" t="s">
        <v>18</v>
      </c>
      <c r="H8" s="12">
        <f>CHIINV(H5,B4)</f>
        <v>4.865182051925329</v>
      </c>
      <c r="I8"/>
      <c r="X8" s="1">
        <f t="shared" si="0"/>
        <v>3</v>
      </c>
      <c r="Y8" s="32">
        <f t="shared" si="1"/>
        <v>0.018903314007491012</v>
      </c>
    </row>
    <row r="9" spans="4:25" ht="16.5">
      <c r="D9" s="3" t="s">
        <v>23</v>
      </c>
      <c r="E9" s="9">
        <f>1-E8-E7</f>
        <v>0.5292045346928275</v>
      </c>
      <c r="G9" s="21"/>
      <c r="I9"/>
      <c r="X9" s="1">
        <f t="shared" si="0"/>
        <v>3.5</v>
      </c>
      <c r="Y9" s="32">
        <f t="shared" si="1"/>
        <v>0.028651367008495132</v>
      </c>
    </row>
    <row r="10" spans="4:25" ht="15">
      <c r="D10" s="3"/>
      <c r="E10" s="10" t="s">
        <v>3</v>
      </c>
      <c r="G10" s="21"/>
      <c r="I10"/>
      <c r="X10" s="1">
        <f t="shared" si="0"/>
        <v>4</v>
      </c>
      <c r="Y10" s="32">
        <f t="shared" si="1"/>
        <v>0.03950279523464584</v>
      </c>
    </row>
    <row r="11" spans="5:25" ht="15">
      <c r="E11" s="1" t="s">
        <v>3</v>
      </c>
      <c r="G11" s="21"/>
      <c r="I11"/>
      <c r="X11" s="1">
        <f t="shared" si="0"/>
        <v>4.5</v>
      </c>
      <c r="Y11" s="32">
        <f t="shared" si="1"/>
        <v>0.05072218013113261</v>
      </c>
    </row>
    <row r="12" spans="5:25" ht="15">
      <c r="E12" s="1"/>
      <c r="G12" s="21"/>
      <c r="I12"/>
      <c r="X12" s="1">
        <f t="shared" si="0"/>
        <v>5</v>
      </c>
      <c r="Y12" s="32">
        <f t="shared" si="1"/>
        <v>0.06161574735314246</v>
      </c>
    </row>
    <row r="13" spans="5:25" ht="15">
      <c r="E13" s="1"/>
      <c r="G13" s="21"/>
      <c r="I13"/>
      <c r="X13" s="1">
        <f t="shared" si="0"/>
        <v>5.5</v>
      </c>
      <c r="Y13" s="32">
        <f t="shared" si="1"/>
        <v>0.07159902547731845</v>
      </c>
    </row>
    <row r="14" spans="8:25" ht="15">
      <c r="H14" s="1"/>
      <c r="I14"/>
      <c r="X14" s="1">
        <f t="shared" si="0"/>
        <v>6</v>
      </c>
      <c r="Y14" s="32">
        <f t="shared" si="1"/>
        <v>0.08023052330343994</v>
      </c>
    </row>
    <row r="15" spans="8:25" ht="15">
      <c r="H15" s="1"/>
      <c r="I15"/>
      <c r="X15" s="1">
        <f t="shared" si="0"/>
        <v>6.5</v>
      </c>
      <c r="Y15" s="32">
        <f t="shared" si="1"/>
        <v>0.0872196159329135</v>
      </c>
    </row>
    <row r="16" spans="8:25" ht="15">
      <c r="H16" s="1"/>
      <c r="I16"/>
      <c r="X16" s="1">
        <f t="shared" si="0"/>
        <v>7</v>
      </c>
      <c r="Y16" s="32">
        <f t="shared" si="1"/>
        <v>0.09241696649542153</v>
      </c>
    </row>
    <row r="17" spans="8:25" ht="15">
      <c r="H17" s="1"/>
      <c r="I17"/>
      <c r="X17" s="1">
        <f t="shared" si="0"/>
        <v>7.5</v>
      </c>
      <c r="Y17" s="32">
        <f t="shared" si="1"/>
        <v>0.09579463441012193</v>
      </c>
    </row>
    <row r="18" spans="6:25" ht="15">
      <c r="F18" s="1"/>
      <c r="I18"/>
      <c r="X18" s="1">
        <f t="shared" si="0"/>
        <v>8</v>
      </c>
      <c r="Y18" s="32">
        <f t="shared" si="1"/>
        <v>0.09742140184934023</v>
      </c>
    </row>
    <row r="19" spans="6:25" ht="15">
      <c r="F19" s="1"/>
      <c r="X19" s="1">
        <f t="shared" si="0"/>
        <v>8.5</v>
      </c>
      <c r="Y19" s="32">
        <f t="shared" si="1"/>
        <v>0.09743724290422273</v>
      </c>
    </row>
    <row r="20" spans="6:25" ht="15">
      <c r="F20" s="1"/>
      <c r="X20" s="1">
        <f t="shared" si="0"/>
        <v>9</v>
      </c>
      <c r="Y20" s="32">
        <f t="shared" si="1"/>
        <v>0.09602947470609369</v>
      </c>
    </row>
    <row r="21" spans="6:25" ht="15">
      <c r="F21" s="1"/>
      <c r="X21" s="1">
        <f t="shared" si="0"/>
        <v>9.5</v>
      </c>
      <c r="Y21" s="32">
        <f t="shared" si="1"/>
        <v>0.09341203719223712</v>
      </c>
    </row>
    <row r="22" spans="6:25" ht="15">
      <c r="F22" s="1"/>
      <c r="X22" s="1">
        <f t="shared" si="0"/>
        <v>10</v>
      </c>
      <c r="Y22" s="32">
        <f t="shared" si="1"/>
        <v>0.08980854542676875</v>
      </c>
    </row>
    <row r="23" spans="6:25" ht="15">
      <c r="F23" s="1"/>
      <c r="X23" s="1">
        <f t="shared" si="0"/>
        <v>10.5</v>
      </c>
      <c r="Y23" s="32">
        <f t="shared" si="1"/>
        <v>0.085439207977968</v>
      </c>
    </row>
    <row r="24" spans="6:25" ht="15">
      <c r="F24" s="1"/>
      <c r="X24" s="1">
        <f t="shared" si="0"/>
        <v>11</v>
      </c>
      <c r="Y24" s="32">
        <f t="shared" si="1"/>
        <v>0.08051135729660575</v>
      </c>
    </row>
    <row r="25" spans="6:25" ht="15">
      <c r="F25" s="1"/>
      <c r="X25" s="1">
        <f t="shared" si="0"/>
        <v>11.5</v>
      </c>
      <c r="Y25" s="32">
        <f t="shared" si="1"/>
        <v>0.07521314377937494</v>
      </c>
    </row>
    <row r="26" spans="6:25" ht="15">
      <c r="F26" s="1"/>
      <c r="X26" s="1">
        <f t="shared" si="0"/>
        <v>12</v>
      </c>
      <c r="Y26" s="32">
        <f t="shared" si="1"/>
        <v>0.06970986044321359</v>
      </c>
    </row>
    <row r="27" spans="6:25" ht="15">
      <c r="F27" s="1"/>
      <c r="X27" s="1">
        <f t="shared" si="0"/>
        <v>12.5</v>
      </c>
      <c r="Y27" s="32">
        <f t="shared" si="1"/>
        <v>0.06414235401466595</v>
      </c>
    </row>
    <row r="28" spans="6:25" ht="15">
      <c r="F28" s="1"/>
      <c r="X28" s="1">
        <f t="shared" si="0"/>
        <v>13</v>
      </c>
      <c r="Y28" s="32">
        <f t="shared" si="1"/>
        <v>0.05862701299559786</v>
      </c>
    </row>
    <row r="29" spans="6:25" ht="15">
      <c r="F29" s="1"/>
      <c r="X29" s="1">
        <f t="shared" si="0"/>
        <v>13.5</v>
      </c>
      <c r="Y29" s="32">
        <f t="shared" si="1"/>
        <v>0.053256883442042546</v>
      </c>
    </row>
    <row r="30" spans="6:25" ht="15">
      <c r="F30" s="1"/>
      <c r="X30" s="1">
        <f t="shared" si="0"/>
        <v>14</v>
      </c>
      <c r="Y30" s="32">
        <f t="shared" si="1"/>
        <v>0.04810353441681342</v>
      </c>
    </row>
    <row r="31" spans="24:25" ht="15">
      <c r="X31" s="1">
        <f t="shared" si="0"/>
        <v>14.5</v>
      </c>
      <c r="Y31" s="32">
        <f t="shared" si="1"/>
        <v>0.04321936779426083</v>
      </c>
    </row>
    <row r="32" spans="24:25" ht="15">
      <c r="X32" s="1">
        <f t="shared" si="0"/>
        <v>15</v>
      </c>
      <c r="Y32" s="32">
        <f t="shared" si="1"/>
        <v>0.038640135394440556</v>
      </c>
    </row>
    <row r="33" spans="24:25" ht="15">
      <c r="X33" s="1">
        <f t="shared" si="0"/>
        <v>15.5</v>
      </c>
      <c r="Y33" s="32">
        <f t="shared" si="1"/>
        <v>0.034387487033874065</v>
      </c>
    </row>
    <row r="34" spans="24:25" ht="15">
      <c r="X34" s="1">
        <f t="shared" si="0"/>
        <v>16</v>
      </c>
      <c r="Y34" s="32">
        <f t="shared" si="1"/>
        <v>0.030471424567475147</v>
      </c>
    </row>
    <row r="35" spans="24:25" ht="15">
      <c r="X35" s="1">
        <f t="shared" si="0"/>
        <v>16.5</v>
      </c>
      <c r="Y35" s="32">
        <f t="shared" si="1"/>
        <v>0.02689257914095053</v>
      </c>
    </row>
    <row r="36" spans="24:25" ht="15">
      <c r="X36" s="1">
        <f t="shared" si="0"/>
        <v>17</v>
      </c>
      <c r="Y36" s="32">
        <f t="shared" si="1"/>
        <v>0.02364426220398083</v>
      </c>
    </row>
    <row r="37" spans="24:25" ht="15">
      <c r="X37" s="1">
        <f t="shared" si="0"/>
        <v>17.5</v>
      </c>
      <c r="Y37" s="32">
        <f t="shared" si="1"/>
        <v>0.020714266296417122</v>
      </c>
    </row>
    <row r="38" spans="24:25" ht="15">
      <c r="X38" s="1">
        <f t="shared" si="0"/>
        <v>18</v>
      </c>
      <c r="Y38" s="32">
        <f t="shared" si="1"/>
        <v>0.01808641034253375</v>
      </c>
    </row>
    <row r="39" spans="24:25" ht="15">
      <c r="X39" s="1">
        <f t="shared" si="0"/>
        <v>18.5</v>
      </c>
      <c r="Y39" s="32">
        <f t="shared" si="1"/>
        <v>0.015741837335867176</v>
      </c>
    </row>
    <row r="40" spans="24:25" ht="15">
      <c r="X40" s="1">
        <f t="shared" si="0"/>
        <v>19</v>
      </c>
      <c r="Y40" s="32">
        <f t="shared" si="1"/>
        <v>0.01366008097312274</v>
      </c>
    </row>
    <row r="41" spans="24:25" ht="15">
      <c r="X41" s="1">
        <f t="shared" si="0"/>
        <v>19.5</v>
      </c>
      <c r="Y41" s="32">
        <f t="shared" si="1"/>
        <v>0.011819922991578982</v>
      </c>
    </row>
    <row r="42" spans="24:25" ht="15">
      <c r="X42" s="1">
        <f t="shared" si="0"/>
        <v>20</v>
      </c>
      <c r="Y42" s="32">
        <f t="shared" si="1"/>
        <v>0.01020006553571879</v>
      </c>
    </row>
    <row r="43" spans="24:25" ht="15">
      <c r="X43" s="1">
        <f t="shared" si="0"/>
        <v>20.5</v>
      </c>
      <c r="Y43" s="32">
        <f t="shared" si="1"/>
        <v>0.008779643539473914</v>
      </c>
    </row>
    <row r="44" spans="24:25" ht="15">
      <c r="X44" s="1">
        <f t="shared" si="0"/>
        <v>21</v>
      </c>
      <c r="Y44" s="32">
        <f t="shared" si="1"/>
        <v>0.007538601439572301</v>
      </c>
    </row>
    <row r="45" spans="24:25" ht="15">
      <c r="X45" s="1">
        <f t="shared" si="0"/>
        <v>21.5</v>
      </c>
      <c r="Y45" s="32">
        <f t="shared" si="1"/>
        <v>0.00645795699016137</v>
      </c>
    </row>
    <row r="46" spans="24:25" ht="15">
      <c r="X46" s="1">
        <f t="shared" si="0"/>
        <v>22</v>
      </c>
      <c r="Y46" s="32">
        <f t="shared" si="1"/>
        <v>0.005519972880357708</v>
      </c>
    </row>
    <row r="47" spans="24:25" ht="15">
      <c r="X47" s="1">
        <f t="shared" si="0"/>
        <v>22.5</v>
      </c>
      <c r="Y47" s="32">
        <f t="shared" si="1"/>
        <v>0.004708254526726997</v>
      </c>
    </row>
    <row r="48" spans="24:25" ht="15">
      <c r="X48" s="1">
        <f t="shared" si="0"/>
        <v>23</v>
      </c>
      <c r="Y48" s="32">
        <f t="shared" si="1"/>
        <v>0.004007790011064251</v>
      </c>
    </row>
    <row r="49" spans="24:25" ht="15">
      <c r="X49" s="1">
        <f t="shared" si="0"/>
        <v>23.5</v>
      </c>
      <c r="Y49" s="32">
        <f t="shared" si="1"/>
        <v>0.0034049457910961603</v>
      </c>
    </row>
    <row r="50" spans="24:25" ht="15">
      <c r="X50" s="1">
        <f t="shared" si="0"/>
        <v>24</v>
      </c>
      <c r="Y50" s="32">
        <f t="shared" si="1"/>
        <v>0.0028874296133354366</v>
      </c>
    </row>
    <row r="51" spans="24:25" ht="15">
      <c r="X51" s="1">
        <f t="shared" si="0"/>
        <v>24.5</v>
      </c>
      <c r="Y51" s="32">
        <f t="shared" si="1"/>
        <v>0.002444230054250254</v>
      </c>
    </row>
    <row r="52" spans="24:25" ht="15">
      <c r="X52" s="1">
        <f t="shared" si="0"/>
        <v>25</v>
      </c>
      <c r="Y52" s="32">
        <f t="shared" si="1"/>
        <v>0.002065540333615612</v>
      </c>
    </row>
    <row r="53" spans="24:25" ht="15">
      <c r="X53" s="1">
        <f t="shared" si="0"/>
        <v>25.5</v>
      </c>
      <c r="Y53" s="32">
        <f t="shared" si="1"/>
        <v>0.0017426724895650628</v>
      </c>
    </row>
    <row r="54" spans="24:25" ht="15">
      <c r="X54" s="1">
        <f t="shared" si="0"/>
        <v>26</v>
      </c>
      <c r="Y54" s="32">
        <f t="shared" si="1"/>
        <v>0.0014679666730831797</v>
      </c>
    </row>
    <row r="55" spans="24:25" ht="15">
      <c r="X55" s="1">
        <f t="shared" si="0"/>
        <v>26.5</v>
      </c>
      <c r="Y55" s="32">
        <f t="shared" si="1"/>
        <v>0.0012346991969419</v>
      </c>
    </row>
    <row r="56" spans="24:25" ht="15">
      <c r="X56" s="1">
        <f t="shared" si="0"/>
        <v>27</v>
      </c>
      <c r="Y56" s="32">
        <f t="shared" si="1"/>
        <v>0.0010369920420260758</v>
      </c>
    </row>
    <row r="57" spans="24:25" ht="15">
      <c r="X57" s="1">
        <f t="shared" si="0"/>
        <v>27.5</v>
      </c>
      <c r="Y57" s="32">
        <f t="shared" si="1"/>
        <v>0.0008697257618541475</v>
      </c>
    </row>
    <row r="58" spans="24:25" ht="15">
      <c r="X58" s="1">
        <f t="shared" si="0"/>
        <v>28</v>
      </c>
      <c r="Y58" s="32">
        <f t="shared" si="1"/>
        <v>0.0007284571124500684</v>
      </c>
    </row>
    <row r="59" spans="24:25" ht="15">
      <c r="X59" s="1">
        <f t="shared" si="0"/>
        <v>28.5</v>
      </c>
      <c r="Y59" s="32">
        <f t="shared" si="1"/>
        <v>0.0006093422486429397</v>
      </c>
    </row>
    <row r="60" spans="24:25" ht="15">
      <c r="X60" s="1">
        <f t="shared" si="0"/>
        <v>29</v>
      </c>
      <c r="Y60" s="32">
        <f t="shared" si="1"/>
        <v>0.0005090659497163728</v>
      </c>
    </row>
    <row r="61" spans="24:25" ht="15">
      <c r="X61" s="1">
        <f t="shared" si="0"/>
        <v>29.5</v>
      </c>
      <c r="Y61" s="32">
        <f t="shared" si="1"/>
        <v>0.0004247770491755624</v>
      </c>
    </row>
    <row r="62" spans="24:25" ht="15">
      <c r="X62" s="1">
        <f t="shared" si="0"/>
        <v>30</v>
      </c>
      <c r="Y62" s="32">
        <f t="shared" si="1"/>
        <v>0.00035403002926221545</v>
      </c>
    </row>
    <row r="63" spans="24:25" ht="15">
      <c r="X63" s="1">
        <f t="shared" si="0"/>
        <v>30.5</v>
      </c>
      <c r="Y63" s="32">
        <f t="shared" si="1"/>
        <v>0.00029473258674146165</v>
      </c>
    </row>
    <row r="64" spans="24:25" ht="15">
      <c r="X64" s="1">
        <f t="shared" si="0"/>
        <v>31</v>
      </c>
      <c r="Y64" s="32">
        <f t="shared" si="1"/>
        <v>0.00024509887037565156</v>
      </c>
    </row>
    <row r="65" spans="24:25" ht="15">
      <c r="X65" s="1">
        <f t="shared" si="0"/>
        <v>31.5</v>
      </c>
      <c r="Y65" s="32">
        <f t="shared" si="1"/>
        <v>0.0002036080221813379</v>
      </c>
    </row>
    <row r="66" spans="24:25" ht="15">
      <c r="X66" s="1">
        <f t="shared" si="0"/>
        <v>32</v>
      </c>
      <c r="Y66" s="32">
        <f t="shared" si="1"/>
        <v>0.00016896761550008906</v>
      </c>
    </row>
    <row r="67" spans="24:25" ht="15">
      <c r="X67" s="1">
        <f t="shared" si="0"/>
        <v>32.5</v>
      </c>
      <c r="Y67" s="32">
        <f t="shared" si="1"/>
        <v>0.00014008156605107257</v>
      </c>
    </row>
    <row r="68" spans="24:25" ht="15">
      <c r="X68" s="1">
        <f aca="true" t="shared" si="2" ref="X68:X82">X67+$U$3</f>
        <v>33</v>
      </c>
      <c r="Y68" s="32">
        <f aca="true" t="shared" si="3" ref="Y68:Y82">(CHIDIST(X67,$B$4)-CHIDIST(X68,$B$4))/U$3</f>
        <v>0.00011602209172567862</v>
      </c>
    </row>
    <row r="69" spans="24:25" ht="15">
      <c r="X69" s="1">
        <f t="shared" si="2"/>
        <v>33.5</v>
      </c>
      <c r="Y69" s="32">
        <f t="shared" si="3"/>
        <v>9.600530830598201E-05</v>
      </c>
    </row>
    <row r="70" spans="24:25" ht="15">
      <c r="X70" s="1">
        <f t="shared" si="2"/>
        <v>34</v>
      </c>
      <c r="Y70" s="32">
        <f t="shared" si="3"/>
        <v>7.937006786642406E-05</v>
      </c>
    </row>
    <row r="71" spans="24:25" ht="15">
      <c r="X71" s="1">
        <f t="shared" si="2"/>
        <v>34.5</v>
      </c>
      <c r="Y71" s="32">
        <f t="shared" si="3"/>
        <v>6.555967147755349E-05</v>
      </c>
    </row>
    <row r="72" spans="24:25" ht="15">
      <c r="X72" s="1">
        <f t="shared" si="2"/>
        <v>35</v>
      </c>
      <c r="Y72" s="32">
        <f t="shared" si="3"/>
        <v>5.41061157592744E-05</v>
      </c>
    </row>
    <row r="73" spans="24:25" ht="15">
      <c r="X73" s="1">
        <f t="shared" si="2"/>
        <v>35.5</v>
      </c>
      <c r="Y73" s="32">
        <f t="shared" si="3"/>
        <v>4.4616562157641734E-05</v>
      </c>
    </row>
    <row r="74" spans="24:25" ht="15">
      <c r="X74" s="1">
        <f t="shared" si="2"/>
        <v>36</v>
      </c>
      <c r="Y74" s="32">
        <f t="shared" si="3"/>
        <v>3.676174731038039E-05</v>
      </c>
    </row>
    <row r="75" spans="24:25" ht="15">
      <c r="X75" s="1">
        <f t="shared" si="2"/>
        <v>36.5</v>
      </c>
      <c r="Y75" s="32">
        <f t="shared" si="3"/>
        <v>3.026608163841357E-05</v>
      </c>
    </row>
    <row r="76" spans="24:25" ht="15">
      <c r="X76" s="1">
        <f t="shared" si="2"/>
        <v>37</v>
      </c>
      <c r="Y76" s="32">
        <f t="shared" si="3"/>
        <v>2.489921074606126E-05</v>
      </c>
    </row>
    <row r="77" spans="24:25" ht="15">
      <c r="X77" s="1">
        <f t="shared" si="2"/>
        <v>37.5</v>
      </c>
      <c r="Y77" s="32">
        <f t="shared" si="3"/>
        <v>2.046883993801913E-05</v>
      </c>
    </row>
    <row r="78" spans="24:25" ht="15">
      <c r="X78" s="1">
        <f t="shared" si="2"/>
        <v>38</v>
      </c>
      <c r="Y78" s="32">
        <f t="shared" si="3"/>
        <v>1.681464593772645E-05</v>
      </c>
    </row>
    <row r="79" spans="24:25" ht="15">
      <c r="X79" s="1">
        <f t="shared" si="2"/>
        <v>38.5</v>
      </c>
      <c r="Y79" s="32">
        <f t="shared" si="3"/>
        <v>1.3803121613590187E-05</v>
      </c>
    </row>
    <row r="80" spans="24:25" ht="15">
      <c r="X80" s="1">
        <f t="shared" si="2"/>
        <v>39</v>
      </c>
      <c r="Y80" s="32">
        <f t="shared" si="3"/>
        <v>1.1323219171543422E-05</v>
      </c>
    </row>
    <row r="81" spans="24:25" ht="15">
      <c r="X81" s="1">
        <f t="shared" si="2"/>
        <v>39.5</v>
      </c>
      <c r="Y81" s="32">
        <f t="shared" si="3"/>
        <v>9.282674903884024E-06</v>
      </c>
    </row>
    <row r="82" spans="24:26" ht="15">
      <c r="X82" s="1">
        <f t="shared" si="2"/>
        <v>40</v>
      </c>
      <c r="Y82" s="32">
        <f t="shared" si="3"/>
        <v>7.604914288680603E-06</v>
      </c>
      <c r="Z82" s="29" t="s">
        <v>3</v>
      </c>
    </row>
    <row r="83" spans="24:26" ht="15">
      <c r="X83" s="29"/>
      <c r="Y83" s="33"/>
      <c r="Z83"/>
    </row>
  </sheetData>
  <sheetProtection/>
  <mergeCells count="2">
    <mergeCell ref="A1:B1"/>
    <mergeCell ref="A3:B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3"/>
  <sheetViews>
    <sheetView zoomScale="125" zoomScaleNormal="125" zoomScalePageLayoutView="0" workbookViewId="0" topLeftCell="A1">
      <selection activeCell="A5" sqref="A5"/>
    </sheetView>
  </sheetViews>
  <sheetFormatPr defaultColWidth="8.7109375" defaultRowHeight="15"/>
  <cols>
    <col min="1" max="1" width="18.57421875" style="0" customWidth="1"/>
    <col min="2" max="2" width="9.28125" style="1" bestFit="1" customWidth="1"/>
    <col min="3" max="3" width="4.8515625" style="0" customWidth="1"/>
    <col min="4" max="4" width="10.7109375" style="20" customWidth="1"/>
    <col min="5" max="5" width="11.140625" style="0" customWidth="1"/>
    <col min="6" max="6" width="7.00390625" style="0" customWidth="1"/>
    <col min="7" max="7" width="12.28125" style="20" customWidth="1"/>
    <col min="8" max="8" width="11.140625" style="0" customWidth="1"/>
    <col min="9" max="9" width="9.140625" style="1" customWidth="1"/>
    <col min="10" max="23" width="8.7109375" style="0" customWidth="1"/>
    <col min="24" max="24" width="9.140625" style="1" customWidth="1"/>
    <col min="25" max="25" width="12.421875" style="10" bestFit="1" customWidth="1"/>
    <col min="26" max="26" width="8.7109375" style="29" customWidth="1"/>
  </cols>
  <sheetData>
    <row r="1" spans="1:25" ht="15.75" thickBot="1">
      <c r="A1" s="36" t="s">
        <v>33</v>
      </c>
      <c r="B1" s="36"/>
      <c r="C1" s="30"/>
      <c r="D1" s="30"/>
      <c r="E1" s="20"/>
      <c r="G1" s="1"/>
      <c r="I1"/>
      <c r="V1" s="1"/>
      <c r="W1" s="1"/>
      <c r="X1" s="5" t="s">
        <v>37</v>
      </c>
      <c r="Y1" s="28" t="s">
        <v>5</v>
      </c>
    </row>
    <row r="2" spans="24:25" ht="15">
      <c r="X2" s="1">
        <v>-4.1</v>
      </c>
      <c r="Y2" s="10" t="s">
        <v>3</v>
      </c>
    </row>
    <row r="3" spans="5:25" ht="15.75" thickBot="1">
      <c r="E3" s="2" t="s">
        <v>2</v>
      </c>
      <c r="H3" s="2" t="s">
        <v>2</v>
      </c>
      <c r="I3"/>
      <c r="X3" s="1">
        <v>-4</v>
      </c>
      <c r="Y3" s="10">
        <f>10*(TDIST(ABS(X3),$B$4,1)-TDIST(ABS(X2),$B$4,1))</f>
        <v>0.0010652898791423896</v>
      </c>
    </row>
    <row r="4" spans="1:25" ht="15">
      <c r="A4" s="20" t="s">
        <v>39</v>
      </c>
      <c r="B4" s="4">
        <v>15</v>
      </c>
      <c r="D4" s="3" t="s">
        <v>17</v>
      </c>
      <c r="E4" s="4">
        <v>-1</v>
      </c>
      <c r="G4" s="21" t="s">
        <v>34</v>
      </c>
      <c r="H4" s="34">
        <v>0.05</v>
      </c>
      <c r="I4"/>
      <c r="X4" s="1">
        <v>-3.9</v>
      </c>
      <c r="Y4" s="10">
        <f aca="true" t="shared" si="0" ref="Y4:Y43">10*(TDIST(ABS(X4),$B$4,1)-TDIST(ABS(X3),$B$4,1))</f>
        <v>0.001309559760898798</v>
      </c>
    </row>
    <row r="5" spans="4:25" ht="15">
      <c r="D5" s="3" t="s">
        <v>18</v>
      </c>
      <c r="E5" s="4">
        <v>2</v>
      </c>
      <c r="G5" s="21" t="s">
        <v>35</v>
      </c>
      <c r="H5" s="34">
        <v>0.05</v>
      </c>
      <c r="I5"/>
      <c r="X5" s="1">
        <v>-3.8</v>
      </c>
      <c r="Y5" s="10">
        <f t="shared" si="0"/>
        <v>0.0016100005427168622</v>
      </c>
    </row>
    <row r="6" spans="5:25" ht="15">
      <c r="E6" s="1"/>
      <c r="H6" s="1"/>
      <c r="I6"/>
      <c r="X6" s="1">
        <v>-3.7</v>
      </c>
      <c r="Y6" s="10">
        <f t="shared" si="0"/>
        <v>0.0019792981619917173</v>
      </c>
    </row>
    <row r="7" spans="1:25" ht="15">
      <c r="A7" s="22" t="s">
        <v>1</v>
      </c>
      <c r="B7" s="18">
        <v>0</v>
      </c>
      <c r="D7" s="3" t="s">
        <v>34</v>
      </c>
      <c r="E7" s="9">
        <f>IF(E4&lt;=0,TDIST(ABS(E4),B4,1),1-TDIST(ABS(E4),B4,1))</f>
        <v>0.1665850679577388</v>
      </c>
      <c r="F7" s="7"/>
      <c r="G7" s="3" t="s">
        <v>17</v>
      </c>
      <c r="H7" s="12">
        <f>IF(H4&lt;=0.5,-1*TINV(2*H4,B$4),TINV(2*(1-H4),B$4))</f>
        <v>-1.7530503556925723</v>
      </c>
      <c r="I7"/>
      <c r="X7" s="1">
        <v>-3.6</v>
      </c>
      <c r="Y7" s="10">
        <f t="shared" si="0"/>
        <v>0.002432862411699086</v>
      </c>
    </row>
    <row r="8" spans="1:25" ht="15">
      <c r="A8" s="22" t="s">
        <v>6</v>
      </c>
      <c r="B8" s="18">
        <v>1</v>
      </c>
      <c r="D8" s="3" t="s">
        <v>35</v>
      </c>
      <c r="E8" s="9">
        <f>IF(E5&lt;=0,1-TDIST(ABS(E5),B4,1),TDIST(ABS(E5),B4,1))</f>
        <v>0.03197250364236003</v>
      </c>
      <c r="G8" s="3" t="s">
        <v>18</v>
      </c>
      <c r="H8" s="12">
        <f>IF(H5&lt;=0.5,TINV(2*H5,B$4),-1*TINV(2*(1-H5),B$4))</f>
        <v>1.7530503556925723</v>
      </c>
      <c r="I8"/>
      <c r="X8" s="1">
        <v>-3.5</v>
      </c>
      <c r="Y8" s="10">
        <f t="shared" si="0"/>
        <v>0.0029893495928604388</v>
      </c>
    </row>
    <row r="9" spans="4:25" ht="16.5">
      <c r="D9" s="3" t="s">
        <v>36</v>
      </c>
      <c r="E9" s="9">
        <f>IF(E4&lt;=E5,IF(E5&lt;=0,TDIST(ABS(E5),B4,1),1-TDIST(ABS(E5),B4,1))-IF(E4&lt;=0,TDIST(ABS(E4),B4,1),1-TDIST(ABS(E4),B4,1)),"Invalid a,b")</f>
        <v>0.8014424283999011</v>
      </c>
      <c r="G9" s="21"/>
      <c r="I9"/>
      <c r="X9" s="1">
        <v>-3.4</v>
      </c>
      <c r="Y9" s="10">
        <f t="shared" si="0"/>
        <v>0.003671260825674604</v>
      </c>
    </row>
    <row r="10" spans="4:25" ht="15">
      <c r="D10" s="3"/>
      <c r="E10" s="1" t="s">
        <v>3</v>
      </c>
      <c r="G10" s="21"/>
      <c r="I10"/>
      <c r="X10" s="1">
        <v>-3.3</v>
      </c>
      <c r="Y10" s="10">
        <f t="shared" si="0"/>
        <v>0.004505617332993669</v>
      </c>
    </row>
    <row r="11" spans="5:25" ht="15">
      <c r="E11" s="1" t="s">
        <v>3</v>
      </c>
      <c r="G11" s="21"/>
      <c r="I11"/>
      <c r="X11" s="1">
        <v>-3.2</v>
      </c>
      <c r="Y11" s="10">
        <f t="shared" si="0"/>
        <v>0.00552470955001912</v>
      </c>
    </row>
    <row r="12" spans="5:25" ht="15">
      <c r="E12" s="1"/>
      <c r="G12" s="21"/>
      <c r="I12"/>
      <c r="X12" s="1">
        <v>-3.1</v>
      </c>
      <c r="Y12" s="10">
        <f t="shared" si="0"/>
        <v>0.006766910446895642</v>
      </c>
    </row>
    <row r="13" spans="5:25" ht="15">
      <c r="E13" s="1"/>
      <c r="G13" s="21"/>
      <c r="I13"/>
      <c r="X13" s="1">
        <v>-3</v>
      </c>
      <c r="Y13" s="10">
        <f t="shared" si="0"/>
        <v>0.008277534511561043</v>
      </c>
    </row>
    <row r="14" spans="8:25" ht="15">
      <c r="H14" s="1"/>
      <c r="I14"/>
      <c r="X14" s="1">
        <v>-2.9</v>
      </c>
      <c r="Y14" s="10">
        <f t="shared" si="0"/>
        <v>0.010109711978235434</v>
      </c>
    </row>
    <row r="15" spans="8:25" ht="15">
      <c r="H15" s="1"/>
      <c r="I15"/>
      <c r="X15" s="1">
        <v>-2.8</v>
      </c>
      <c r="Y15" s="10">
        <f t="shared" si="0"/>
        <v>0.01232523273568078</v>
      </c>
    </row>
    <row r="16" spans="8:25" ht="15">
      <c r="H16" s="1"/>
      <c r="I16"/>
      <c r="X16" s="1">
        <v>-2.7</v>
      </c>
      <c r="Y16" s="10">
        <f t="shared" si="0"/>
        <v>0.014995295728670406</v>
      </c>
    </row>
    <row r="17" spans="8:25" ht="15">
      <c r="H17" s="1"/>
      <c r="I17"/>
      <c r="X17" s="1">
        <v>-2.6</v>
      </c>
      <c r="Y17" s="10">
        <f t="shared" si="0"/>
        <v>0.018201077722262184</v>
      </c>
    </row>
    <row r="18" spans="6:25" ht="15">
      <c r="F18" s="1"/>
      <c r="I18"/>
      <c r="X18" s="1">
        <v>-2.5</v>
      </c>
      <c r="Y18" s="10">
        <f t="shared" si="0"/>
        <v>0.022034010681603704</v>
      </c>
    </row>
    <row r="19" spans="6:25" ht="15">
      <c r="F19" s="1"/>
      <c r="X19" s="1">
        <v>-2.4</v>
      </c>
      <c r="Y19" s="10">
        <f t="shared" si="0"/>
        <v>0.026595631091442407</v>
      </c>
    </row>
    <row r="20" spans="6:25" ht="15">
      <c r="F20" s="1"/>
      <c r="X20" s="1">
        <v>-2.3</v>
      </c>
      <c r="Y20" s="10">
        <f t="shared" si="0"/>
        <v>0.03199683958924577</v>
      </c>
    </row>
    <row r="21" spans="6:25" ht="15">
      <c r="F21" s="1"/>
      <c r="X21" s="1">
        <v>-2.2</v>
      </c>
      <c r="Y21" s="10">
        <f t="shared" si="0"/>
        <v>0.03835638872422494</v>
      </c>
    </row>
    <row r="22" spans="6:25" ht="15">
      <c r="F22" s="1"/>
      <c r="X22" s="1">
        <v>-2.1</v>
      </c>
      <c r="Y22" s="10">
        <f t="shared" si="0"/>
        <v>0.045798405122731145</v>
      </c>
    </row>
    <row r="23" spans="6:25" ht="15">
      <c r="F23" s="1"/>
      <c r="X23" s="1">
        <v>-2</v>
      </c>
      <c r="Y23" s="10">
        <f t="shared" si="0"/>
        <v>0.054448755663387</v>
      </c>
    </row>
    <row r="24" spans="6:25" ht="15">
      <c r="F24" s="1"/>
      <c r="X24" s="1">
        <v>-1.9</v>
      </c>
      <c r="Y24" s="10">
        <f t="shared" si="0"/>
        <v>0.06443009215644203</v>
      </c>
    </row>
    <row r="25" spans="6:25" ht="15">
      <c r="F25" s="1"/>
      <c r="X25" s="1">
        <v>-1.8</v>
      </c>
      <c r="Y25" s="10">
        <f t="shared" si="0"/>
        <v>0.07585546244636497</v>
      </c>
    </row>
    <row r="26" spans="6:25" ht="15">
      <c r="F26" s="1"/>
      <c r="X26" s="1">
        <v>-1.7</v>
      </c>
      <c r="Y26" s="10">
        <f t="shared" si="0"/>
        <v>0.08882046398027178</v>
      </c>
    </row>
    <row r="27" spans="6:25" ht="15">
      <c r="F27" s="1"/>
      <c r="X27" s="1">
        <v>-1.6</v>
      </c>
      <c r="Y27" s="10">
        <f t="shared" si="0"/>
        <v>0.1033940425917336</v>
      </c>
    </row>
    <row r="28" spans="6:25" ht="15">
      <c r="F28" s="1"/>
      <c r="X28" s="1">
        <v>-1.5</v>
      </c>
      <c r="Y28" s="10">
        <f t="shared" si="0"/>
        <v>0.11960820431008698</v>
      </c>
    </row>
    <row r="29" spans="6:25" ht="15">
      <c r="F29" s="1"/>
      <c r="X29" s="1">
        <v>-1.4</v>
      </c>
      <c r="Y29" s="10">
        <f t="shared" si="0"/>
        <v>0.13744710510934122</v>
      </c>
    </row>
    <row r="30" spans="6:25" ht="15">
      <c r="F30" s="1"/>
      <c r="X30" s="1">
        <v>-1.3</v>
      </c>
      <c r="Y30" s="10">
        <f t="shared" si="0"/>
        <v>0.15683619854847008</v>
      </c>
    </row>
    <row r="31" spans="24:25" ht="15">
      <c r="X31" s="1">
        <v>-1.2</v>
      </c>
      <c r="Y31" s="10">
        <f t="shared" si="0"/>
        <v>0.17763233137379708</v>
      </c>
    </row>
    <row r="32" spans="24:25" ht="15">
      <c r="X32" s="1">
        <v>-1.1</v>
      </c>
      <c r="Y32" s="10">
        <f t="shared" si="0"/>
        <v>0.199615851209754</v>
      </c>
    </row>
    <row r="33" spans="24:25" ht="15">
      <c r="X33" s="1">
        <v>-1</v>
      </c>
      <c r="Y33" s="10">
        <f t="shared" si="0"/>
        <v>0.222485891427526</v>
      </c>
    </row>
    <row r="34" spans="24:25" ht="15">
      <c r="X34" s="1">
        <v>-0.9</v>
      </c>
      <c r="Y34" s="10">
        <f t="shared" si="0"/>
        <v>0.24585998792755082</v>
      </c>
    </row>
    <row r="35" spans="24:25" ht="15">
      <c r="X35" s="1">
        <v>-0.8</v>
      </c>
      <c r="Y35" s="10">
        <f t="shared" si="0"/>
        <v>0.26927902830851</v>
      </c>
    </row>
    <row r="36" spans="24:25" ht="15">
      <c r="X36" s="1">
        <v>-0.7</v>
      </c>
      <c r="Y36" s="10">
        <f t="shared" si="0"/>
        <v>0.29221821693710126</v>
      </c>
    </row>
    <row r="37" spans="24:25" ht="15">
      <c r="X37" s="1">
        <v>-0.6</v>
      </c>
      <c r="Y37" s="10">
        <f t="shared" si="0"/>
        <v>0.31410426284865567</v>
      </c>
    </row>
    <row r="38" spans="24:25" ht="15">
      <c r="X38" s="1">
        <v>-0.5</v>
      </c>
      <c r="Y38" s="10">
        <f t="shared" si="0"/>
        <v>0.3343383920011761</v>
      </c>
    </row>
    <row r="39" spans="24:25" ht="15">
      <c r="X39" s="1">
        <v>-0.4</v>
      </c>
      <c r="Y39" s="10">
        <f t="shared" si="0"/>
        <v>0.3523241112819703</v>
      </c>
    </row>
    <row r="40" spans="24:25" ht="15">
      <c r="X40" s="1">
        <v>-0.3</v>
      </c>
      <c r="Y40" s="10">
        <f t="shared" si="0"/>
        <v>0.36749799379541037</v>
      </c>
    </row>
    <row r="41" spans="24:25" ht="15">
      <c r="X41" s="1">
        <v>-0.2</v>
      </c>
      <c r="Y41" s="10">
        <f t="shared" si="0"/>
        <v>0.37936121219415864</v>
      </c>
    </row>
    <row r="42" spans="24:25" ht="15">
      <c r="X42" s="1">
        <v>-0.1</v>
      </c>
      <c r="Y42" s="10">
        <f t="shared" si="0"/>
        <v>0.38750921548188544</v>
      </c>
    </row>
    <row r="43" spans="24:25" ht="15">
      <c r="X43" s="1">
        <v>0</v>
      </c>
      <c r="Y43" s="10">
        <f t="shared" si="0"/>
        <v>0.3916568996461933</v>
      </c>
    </row>
    <row r="44" spans="24:25" ht="15">
      <c r="X44" s="1">
        <v>0.0999999999999996</v>
      </c>
      <c r="Y44" s="10">
        <f>10*(TDIST(ABS(X43),$B$4,1)-TDIST(ABS(X44),$B$4,1))</f>
        <v>0.3916568996461922</v>
      </c>
    </row>
    <row r="45" spans="24:25" ht="15">
      <c r="X45" s="1">
        <v>0.2</v>
      </c>
      <c r="Y45" s="10">
        <f aca="true" t="shared" si="1" ref="Y45:Y83">10*(TDIST(ABS(X44),$B$4,1)-TDIST(ABS(X45),$B$4,1))</f>
        <v>0.38750921548188655</v>
      </c>
    </row>
    <row r="46" spans="24:25" ht="15">
      <c r="X46" s="1">
        <v>0.3</v>
      </c>
      <c r="Y46" s="10">
        <f t="shared" si="1"/>
        <v>0.37936121219415864</v>
      </c>
    </row>
    <row r="47" spans="24:25" ht="15">
      <c r="X47" s="1">
        <v>0.4</v>
      </c>
      <c r="Y47" s="10">
        <f t="shared" si="1"/>
        <v>0.36749799379541037</v>
      </c>
    </row>
    <row r="48" spans="24:25" ht="15">
      <c r="X48" s="1">
        <v>0.5</v>
      </c>
      <c r="Y48" s="10">
        <f t="shared" si="1"/>
        <v>0.3523241112819703</v>
      </c>
    </row>
    <row r="49" spans="24:25" ht="15">
      <c r="X49" s="1">
        <v>0.6</v>
      </c>
      <c r="Y49" s="10">
        <f t="shared" si="1"/>
        <v>0.3343383920011761</v>
      </c>
    </row>
    <row r="50" spans="24:25" ht="15">
      <c r="X50" s="1">
        <v>0.7</v>
      </c>
      <c r="Y50" s="10">
        <f t="shared" si="1"/>
        <v>0.31410426284865567</v>
      </c>
    </row>
    <row r="51" spans="24:25" ht="15">
      <c r="X51" s="1">
        <v>0.8</v>
      </c>
      <c r="Y51" s="10">
        <f t="shared" si="1"/>
        <v>0.29221821693710126</v>
      </c>
    </row>
    <row r="52" spans="24:25" ht="15">
      <c r="X52" s="1">
        <v>0.9</v>
      </c>
      <c r="Y52" s="10">
        <f t="shared" si="1"/>
        <v>0.26927902830851</v>
      </c>
    </row>
    <row r="53" spans="24:25" ht="15">
      <c r="X53" s="1">
        <v>1</v>
      </c>
      <c r="Y53" s="10">
        <f t="shared" si="1"/>
        <v>0.24585998792755082</v>
      </c>
    </row>
    <row r="54" spans="24:25" ht="15">
      <c r="X54" s="1">
        <v>1.1</v>
      </c>
      <c r="Y54" s="10">
        <f t="shared" si="1"/>
        <v>0.222485891427526</v>
      </c>
    </row>
    <row r="55" spans="24:25" ht="15">
      <c r="X55" s="1">
        <v>1.2</v>
      </c>
      <c r="Y55" s="10">
        <f t="shared" si="1"/>
        <v>0.199615851209754</v>
      </c>
    </row>
    <row r="56" spans="24:25" ht="15">
      <c r="X56" s="1">
        <v>1.3</v>
      </c>
      <c r="Y56" s="10">
        <f t="shared" si="1"/>
        <v>0.17763233137379708</v>
      </c>
    </row>
    <row r="57" spans="24:25" ht="15">
      <c r="X57" s="1">
        <v>1.4</v>
      </c>
      <c r="Y57" s="10">
        <f t="shared" si="1"/>
        <v>0.15683619854847008</v>
      </c>
    </row>
    <row r="58" spans="24:25" ht="15">
      <c r="X58" s="1">
        <v>1.50000000000001</v>
      </c>
      <c r="Y58" s="10">
        <f t="shared" si="1"/>
        <v>0.13744710510935287</v>
      </c>
    </row>
    <row r="59" spans="24:25" ht="15">
      <c r="X59" s="1">
        <v>1.6</v>
      </c>
      <c r="Y59" s="10">
        <f t="shared" si="1"/>
        <v>0.11960820431007532</v>
      </c>
    </row>
    <row r="60" spans="24:25" ht="15">
      <c r="X60" s="1">
        <v>1.7</v>
      </c>
      <c r="Y60" s="10">
        <f t="shared" si="1"/>
        <v>0.1033940425917336</v>
      </c>
    </row>
    <row r="61" spans="24:25" ht="15">
      <c r="X61" s="1">
        <v>1.80000000000001</v>
      </c>
      <c r="Y61" s="10">
        <f t="shared" si="1"/>
        <v>0.08882046398028032</v>
      </c>
    </row>
    <row r="62" spans="24:25" ht="15">
      <c r="X62" s="1">
        <v>1.90000000000001</v>
      </c>
      <c r="Y62" s="10">
        <f t="shared" si="1"/>
        <v>0.07585546244636358</v>
      </c>
    </row>
    <row r="63" spans="24:25" ht="15">
      <c r="X63" s="1">
        <v>2.00000000000001</v>
      </c>
      <c r="Y63" s="10">
        <f t="shared" si="1"/>
        <v>0.0644300921564412</v>
      </c>
    </row>
    <row r="64" spans="24:25" ht="15">
      <c r="X64" s="1">
        <v>2.1</v>
      </c>
      <c r="Y64" s="10">
        <f t="shared" si="1"/>
        <v>0.054448755663380685</v>
      </c>
    </row>
    <row r="65" spans="24:25" ht="15">
      <c r="X65" s="1">
        <v>2.20000000000001</v>
      </c>
      <c r="Y65" s="10">
        <f t="shared" si="1"/>
        <v>0.045798405122735274</v>
      </c>
    </row>
    <row r="66" spans="24:25" ht="15">
      <c r="X66" s="1">
        <v>2.30000000000001</v>
      </c>
      <c r="Y66" s="10">
        <f t="shared" si="1"/>
        <v>0.038356388724224214</v>
      </c>
    </row>
    <row r="67" spans="24:25" ht="15">
      <c r="X67" s="1">
        <v>2.40000000000001</v>
      </c>
      <c r="Y67" s="10">
        <f t="shared" si="1"/>
        <v>0.03199683958924532</v>
      </c>
    </row>
    <row r="68" spans="24:25" ht="15">
      <c r="X68" s="1">
        <v>2.50000000000001</v>
      </c>
      <c r="Y68" s="10">
        <f t="shared" si="1"/>
        <v>0.02659563109144187</v>
      </c>
    </row>
    <row r="69" spans="24:25" ht="15">
      <c r="X69" s="1">
        <v>2.60000000000001</v>
      </c>
      <c r="Y69" s="10">
        <f t="shared" si="1"/>
        <v>0.022034010681603322</v>
      </c>
    </row>
    <row r="70" spans="24:25" ht="15">
      <c r="X70" s="1">
        <v>2.70000000000001</v>
      </c>
      <c r="Y70" s="10">
        <f t="shared" si="1"/>
        <v>0.01820107772226187</v>
      </c>
    </row>
    <row r="71" spans="24:25" ht="15">
      <c r="X71" s="1">
        <v>2.80000000000001</v>
      </c>
      <c r="Y71" s="10">
        <f t="shared" si="1"/>
        <v>0.014995295728670024</v>
      </c>
    </row>
    <row r="72" spans="24:25" ht="15">
      <c r="X72" s="1">
        <v>2.90000000000001</v>
      </c>
      <c r="Y72" s="10">
        <f t="shared" si="1"/>
        <v>0.012325232735680616</v>
      </c>
    </row>
    <row r="73" spans="24:25" ht="15">
      <c r="X73" s="1">
        <v>3.00000000000001</v>
      </c>
      <c r="Y73" s="10">
        <f t="shared" si="1"/>
        <v>0.010109711978235156</v>
      </c>
    </row>
    <row r="74" spans="24:25" ht="15">
      <c r="X74" s="1">
        <v>3.10000000000001</v>
      </c>
      <c r="Y74" s="10">
        <f t="shared" si="1"/>
        <v>0.008277534511560904</v>
      </c>
    </row>
    <row r="75" spans="24:25" ht="15">
      <c r="X75" s="1">
        <v>3.20000000000001</v>
      </c>
      <c r="Y75" s="10">
        <f t="shared" si="1"/>
        <v>0.006766910446895538</v>
      </c>
    </row>
    <row r="76" spans="24:25" ht="15">
      <c r="X76" s="1">
        <v>3.30000000000001</v>
      </c>
      <c r="Y76" s="10">
        <f t="shared" si="1"/>
        <v>0.005524709550018959</v>
      </c>
    </row>
    <row r="77" spans="24:25" ht="15">
      <c r="X77" s="1">
        <v>3.40000000000001</v>
      </c>
      <c r="Y77" s="10">
        <f t="shared" si="1"/>
        <v>0.004505617332993595</v>
      </c>
    </row>
    <row r="78" spans="24:25" ht="15">
      <c r="X78" s="1">
        <v>3.50000000000001</v>
      </c>
      <c r="Y78" s="10">
        <f t="shared" si="1"/>
        <v>0.003671260825674526</v>
      </c>
    </row>
    <row r="79" spans="24:25" ht="15">
      <c r="X79" s="1">
        <v>3.60000000000001</v>
      </c>
      <c r="Y79" s="10">
        <f t="shared" si="1"/>
        <v>0.00298934959286035</v>
      </c>
    </row>
    <row r="80" spans="24:25" ht="15">
      <c r="X80" s="1">
        <v>3.70000000000001</v>
      </c>
      <c r="Y80" s="10">
        <f t="shared" si="1"/>
        <v>0.0024328624116990685</v>
      </c>
    </row>
    <row r="81" spans="24:25" ht="15">
      <c r="X81" s="1">
        <v>3.80000000000001</v>
      </c>
      <c r="Y81" s="10">
        <f t="shared" si="1"/>
        <v>0.001979298161991664</v>
      </c>
    </row>
    <row r="82" spans="24:25" ht="15">
      <c r="X82" s="1">
        <v>3.90000000000001</v>
      </c>
      <c r="Y82" s="10">
        <f t="shared" si="1"/>
        <v>0.0016100005427168351</v>
      </c>
    </row>
    <row r="83" spans="24:25" ht="15">
      <c r="X83" s="1">
        <v>4.00000000000001</v>
      </c>
      <c r="Y83" s="10">
        <f t="shared" si="1"/>
        <v>0.0013095597608987644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3"/>
  <sheetViews>
    <sheetView zoomScale="125" zoomScaleNormal="125" zoomScalePageLayoutView="0" workbookViewId="0" topLeftCell="A1">
      <selection activeCell="A7" sqref="A7"/>
    </sheetView>
  </sheetViews>
  <sheetFormatPr defaultColWidth="8.7109375" defaultRowHeight="15"/>
  <cols>
    <col min="1" max="1" width="17.7109375" style="0" customWidth="1"/>
    <col min="2" max="2" width="9.28125" style="1" bestFit="1" customWidth="1"/>
    <col min="3" max="3" width="6.57421875" style="0" customWidth="1"/>
    <col min="4" max="4" width="10.7109375" style="20" customWidth="1"/>
    <col min="5" max="5" width="11.140625" style="0" customWidth="1"/>
    <col min="6" max="6" width="8.7109375" style="0" customWidth="1"/>
    <col min="7" max="7" width="12.28125" style="20" customWidth="1"/>
    <col min="8" max="8" width="11.140625" style="0" customWidth="1"/>
    <col min="9" max="9" width="9.140625" style="1" customWidth="1"/>
    <col min="10" max="23" width="8.7109375" style="0" customWidth="1"/>
    <col min="24" max="24" width="9.140625" style="1" customWidth="1"/>
    <col min="25" max="25" width="17.00390625" style="32" bestFit="1" customWidth="1"/>
    <col min="26" max="26" width="8.7109375" style="29" customWidth="1"/>
  </cols>
  <sheetData>
    <row r="1" spans="1:25" ht="15.75" thickBot="1">
      <c r="A1" s="36" t="s">
        <v>38</v>
      </c>
      <c r="B1" s="36"/>
      <c r="C1" s="30"/>
      <c r="D1" s="30"/>
      <c r="E1" s="20"/>
      <c r="G1" s="1"/>
      <c r="I1"/>
      <c r="W1" s="1"/>
      <c r="X1" s="5" t="s">
        <v>44</v>
      </c>
      <c r="Y1" s="31" t="s">
        <v>5</v>
      </c>
    </row>
    <row r="2" spans="24:25" ht="15">
      <c r="X2" s="1">
        <v>0</v>
      </c>
      <c r="Y2" s="32" t="s">
        <v>3</v>
      </c>
    </row>
    <row r="3" spans="1:25" ht="15.75" thickBot="1">
      <c r="A3" s="38" t="s">
        <v>39</v>
      </c>
      <c r="B3" s="38"/>
      <c r="C3" s="14"/>
      <c r="E3" s="2" t="s">
        <v>2</v>
      </c>
      <c r="H3" s="2" t="s">
        <v>2</v>
      </c>
      <c r="I3"/>
      <c r="X3" s="1">
        <v>0.1</v>
      </c>
      <c r="Y3" s="32">
        <f>FDIST(X2,B$4,B$5)-FDIST(X3,B$4,B$5)</f>
        <v>0.005784045104921476</v>
      </c>
    </row>
    <row r="4" spans="1:25" ht="15">
      <c r="A4" s="3" t="s">
        <v>40</v>
      </c>
      <c r="B4" s="4">
        <v>6</v>
      </c>
      <c r="D4" s="3" t="s">
        <v>17</v>
      </c>
      <c r="E4" s="4">
        <v>0.25</v>
      </c>
      <c r="G4" s="21" t="s">
        <v>41</v>
      </c>
      <c r="H4" s="34">
        <v>0.05</v>
      </c>
      <c r="I4"/>
      <c r="X4" s="1">
        <v>0.2</v>
      </c>
      <c r="Y4" s="32">
        <f aca="true" t="shared" si="0" ref="Y4:Y67">FDIST(X3,B$4,B$5)-FDIST(X4,B$4,B$5)</f>
        <v>0.026882959042971333</v>
      </c>
    </row>
    <row r="5" spans="1:25" ht="15">
      <c r="A5" s="3" t="s">
        <v>48</v>
      </c>
      <c r="B5" s="4">
        <v>8</v>
      </c>
      <c r="D5" s="3" t="s">
        <v>18</v>
      </c>
      <c r="E5" s="4">
        <v>1.5</v>
      </c>
      <c r="G5" s="21" t="s">
        <v>42</v>
      </c>
      <c r="H5" s="34">
        <v>0.75</v>
      </c>
      <c r="I5"/>
      <c r="X5" s="1">
        <v>0.3</v>
      </c>
      <c r="Y5" s="32">
        <f t="shared" si="0"/>
        <v>0.0471873609085699</v>
      </c>
    </row>
    <row r="6" spans="5:25" ht="15">
      <c r="E6" s="1" t="s">
        <v>3</v>
      </c>
      <c r="H6" s="1"/>
      <c r="I6"/>
      <c r="X6" s="1">
        <v>0.4</v>
      </c>
      <c r="Y6" s="32">
        <f t="shared" si="0"/>
        <v>0.060364359156573344</v>
      </c>
    </row>
    <row r="7" spans="4:25" ht="15">
      <c r="D7" s="3" t="s">
        <v>41</v>
      </c>
      <c r="E7" s="9">
        <f>1-FDIST(E4,B4,B5)</f>
        <v>0.0541373005641026</v>
      </c>
      <c r="F7" s="7"/>
      <c r="G7" s="3" t="s">
        <v>17</v>
      </c>
      <c r="H7" s="12">
        <f>FINV(1-H4,B4,B5)</f>
        <v>0.24114956020759243</v>
      </c>
      <c r="I7"/>
      <c r="X7" s="1">
        <v>0.5</v>
      </c>
      <c r="Y7" s="32">
        <f t="shared" si="0"/>
        <v>0.06673604618437057</v>
      </c>
    </row>
    <row r="8" spans="1:25" ht="15">
      <c r="A8" s="22" t="s">
        <v>1</v>
      </c>
      <c r="B8" s="18">
        <f>B5/(B5-2)</f>
        <v>1.3333333333333333</v>
      </c>
      <c r="D8" s="3" t="s">
        <v>42</v>
      </c>
      <c r="E8" s="9">
        <f>FDIST(E5,B4,B5)</f>
        <v>0.2903463890667696</v>
      </c>
      <c r="G8" s="3" t="s">
        <v>18</v>
      </c>
      <c r="H8" s="12">
        <f>FINV(H5,B4,B5)</f>
        <v>0.5630750234886092</v>
      </c>
      <c r="I8"/>
      <c r="X8" s="1">
        <v>0.6</v>
      </c>
      <c r="Y8" s="32">
        <f t="shared" si="0"/>
        <v>0.06812408953182603</v>
      </c>
    </row>
    <row r="9" spans="1:25" ht="16.5">
      <c r="A9" s="22" t="s">
        <v>6</v>
      </c>
      <c r="B9" s="18">
        <f>2*B5^2*(B4+B5-2)/(B4*(B5-2)^2*(B5-4))</f>
        <v>1.7777777777777777</v>
      </c>
      <c r="D9" s="3" t="s">
        <v>43</v>
      </c>
      <c r="E9" s="9">
        <f>1-E8-E7</f>
        <v>0.6555163103691278</v>
      </c>
      <c r="G9" s="21"/>
      <c r="I9"/>
      <c r="X9" s="1">
        <v>0.7</v>
      </c>
      <c r="Y9" s="32">
        <f t="shared" si="0"/>
        <v>0.06629238550786332</v>
      </c>
    </row>
    <row r="10" spans="4:25" ht="15">
      <c r="D10" s="3"/>
      <c r="E10" s="1" t="s">
        <v>3</v>
      </c>
      <c r="G10" s="21"/>
      <c r="I10"/>
      <c r="X10" s="1">
        <v>0.8</v>
      </c>
      <c r="Y10" s="32">
        <f t="shared" si="0"/>
        <v>0.06258230680899779</v>
      </c>
    </row>
    <row r="11" spans="5:25" ht="15">
      <c r="E11" s="1" t="s">
        <v>3</v>
      </c>
      <c r="G11" s="21"/>
      <c r="I11"/>
      <c r="X11" s="1">
        <v>0.9</v>
      </c>
      <c r="Y11" s="32">
        <f t="shared" si="0"/>
        <v>0.057916107228293434</v>
      </c>
    </row>
    <row r="12" spans="5:25" ht="15">
      <c r="E12" s="1"/>
      <c r="G12" s="21"/>
      <c r="I12"/>
      <c r="X12" s="1">
        <v>1</v>
      </c>
      <c r="Y12" s="32">
        <f t="shared" si="0"/>
        <v>0.05289034698550621</v>
      </c>
    </row>
    <row r="13" spans="5:25" ht="15">
      <c r="E13" s="1"/>
      <c r="G13" s="21"/>
      <c r="I13"/>
      <c r="X13" s="1">
        <v>1.1</v>
      </c>
      <c r="Y13" s="32">
        <f t="shared" si="0"/>
        <v>0.047871649160425245</v>
      </c>
    </row>
    <row r="14" spans="8:25" ht="15">
      <c r="H14" s="1"/>
      <c r="I14"/>
      <c r="X14" s="1">
        <v>1.2</v>
      </c>
      <c r="Y14" s="32">
        <f t="shared" si="0"/>
        <v>0.043072401659424886</v>
      </c>
    </row>
    <row r="15" spans="8:25" ht="15">
      <c r="H15" s="1"/>
      <c r="I15"/>
      <c r="X15" s="1">
        <v>1.3</v>
      </c>
      <c r="Y15" s="32">
        <f t="shared" si="0"/>
        <v>0.038605025578172636</v>
      </c>
    </row>
    <row r="16" spans="8:25" ht="15">
      <c r="H16" s="1"/>
      <c r="I16"/>
      <c r="X16" s="1">
        <v>1.4</v>
      </c>
      <c r="Y16" s="32">
        <f t="shared" si="0"/>
        <v>0.034519018043122685</v>
      </c>
    </row>
    <row r="17" spans="8:25" ht="15">
      <c r="H17" s="1"/>
      <c r="I17"/>
      <c r="X17" s="1">
        <v>1.5</v>
      </c>
      <c r="Y17" s="32">
        <f t="shared" si="0"/>
        <v>0.030825510032191583</v>
      </c>
    </row>
    <row r="18" spans="6:25" ht="15">
      <c r="F18" s="1"/>
      <c r="I18"/>
      <c r="X18" s="1">
        <v>1.6</v>
      </c>
      <c r="Y18" s="32">
        <f t="shared" si="0"/>
        <v>0.027513215385479517</v>
      </c>
    </row>
    <row r="19" spans="6:25" ht="15">
      <c r="F19" s="1"/>
      <c r="X19" s="1">
        <v>1.7</v>
      </c>
      <c r="Y19" s="32">
        <f t="shared" si="0"/>
        <v>0.024558606932550575</v>
      </c>
    </row>
    <row r="20" spans="6:25" ht="15">
      <c r="F20" s="1"/>
      <c r="X20" s="1">
        <v>1.8</v>
      </c>
      <c r="Y20" s="32">
        <f t="shared" si="0"/>
        <v>0.021932288686432544</v>
      </c>
    </row>
    <row r="21" spans="6:25" ht="15">
      <c r="F21" s="1"/>
      <c r="X21" s="1">
        <v>1.9</v>
      </c>
      <c r="Y21" s="32">
        <f t="shared" si="0"/>
        <v>0.01960289302863044</v>
      </c>
    </row>
    <row r="22" spans="6:25" ht="15">
      <c r="F22" s="1"/>
      <c r="X22" s="1">
        <v>2</v>
      </c>
      <c r="Y22" s="32">
        <f t="shared" si="0"/>
        <v>0.01753938503367644</v>
      </c>
    </row>
    <row r="23" spans="6:25" ht="15">
      <c r="F23" s="1"/>
      <c r="X23" s="1">
        <v>2.1</v>
      </c>
      <c r="Y23" s="32">
        <f t="shared" si="0"/>
        <v>0.01571235329686521</v>
      </c>
    </row>
    <row r="24" spans="6:25" ht="15">
      <c r="F24" s="1"/>
      <c r="X24" s="1">
        <v>2.2</v>
      </c>
      <c r="Y24" s="32">
        <f t="shared" si="0"/>
        <v>0.014094664846888011</v>
      </c>
    </row>
    <row r="25" spans="6:25" ht="15">
      <c r="F25" s="1"/>
      <c r="X25" s="1">
        <v>2.3</v>
      </c>
      <c r="Y25" s="32">
        <f t="shared" si="0"/>
        <v>0.012661728594920013</v>
      </c>
    </row>
    <row r="26" spans="6:25" ht="15">
      <c r="F26" s="1"/>
      <c r="X26" s="1">
        <v>2.4</v>
      </c>
      <c r="Y26" s="32">
        <f t="shared" si="0"/>
        <v>0.011391524491851462</v>
      </c>
    </row>
    <row r="27" spans="6:25" ht="15">
      <c r="F27" s="1"/>
      <c r="X27" s="1">
        <v>2.5</v>
      </c>
      <c r="Y27" s="32">
        <f t="shared" si="0"/>
        <v>0.010264498600120964</v>
      </c>
    </row>
    <row r="28" spans="6:25" ht="15">
      <c r="F28" s="1"/>
      <c r="X28" s="1">
        <v>2.6</v>
      </c>
      <c r="Y28" s="32">
        <f t="shared" si="0"/>
        <v>0.009263387247061064</v>
      </c>
    </row>
    <row r="29" spans="6:25" ht="15">
      <c r="F29" s="1"/>
      <c r="X29" s="1">
        <v>2.7</v>
      </c>
      <c r="Y29" s="32">
        <f t="shared" si="0"/>
        <v>0.00837300943854126</v>
      </c>
    </row>
    <row r="30" spans="6:25" ht="15">
      <c r="F30" s="1"/>
      <c r="X30" s="1">
        <v>2.8</v>
      </c>
      <c r="Y30" s="32">
        <f t="shared" si="0"/>
        <v>0.007580051252965986</v>
      </c>
    </row>
    <row r="31" spans="24:25" ht="15">
      <c r="X31" s="1">
        <v>2.9</v>
      </c>
      <c r="Y31" s="32">
        <f t="shared" si="0"/>
        <v>0.006872856041024777</v>
      </c>
    </row>
    <row r="32" spans="24:25" ht="15">
      <c r="X32" s="1">
        <v>3</v>
      </c>
      <c r="Y32" s="32">
        <f t="shared" si="0"/>
        <v>0.0062412279843838125</v>
      </c>
    </row>
    <row r="33" spans="24:25" ht="15">
      <c r="X33" s="1">
        <v>3.1</v>
      </c>
      <c r="Y33" s="32">
        <f t="shared" si="0"/>
        <v>0.005676252646475921</v>
      </c>
    </row>
    <row r="34" spans="24:25" ht="15">
      <c r="X34" s="1">
        <v>3.2</v>
      </c>
      <c r="Y34" s="32">
        <f t="shared" si="0"/>
        <v>0.005170135749823501</v>
      </c>
    </row>
    <row r="35" spans="24:25" ht="15">
      <c r="X35" s="1">
        <v>3.3</v>
      </c>
      <c r="Y35" s="32">
        <f t="shared" si="0"/>
        <v>0.004716059993946045</v>
      </c>
    </row>
    <row r="36" spans="24:25" ht="15">
      <c r="X36" s="1">
        <v>3.4</v>
      </c>
      <c r="Y36" s="32">
        <f t="shared" si="0"/>
        <v>0.004308058931268989</v>
      </c>
    </row>
    <row r="37" spans="24:25" ht="15">
      <c r="X37" s="1">
        <v>3.5</v>
      </c>
      <c r="Y37" s="32">
        <f t="shared" si="0"/>
        <v>0.003940906514536838</v>
      </c>
    </row>
    <row r="38" spans="24:25" ht="15">
      <c r="X38" s="1">
        <v>3.6</v>
      </c>
      <c r="Y38" s="32">
        <f t="shared" si="0"/>
        <v>0.003610020767996505</v>
      </c>
    </row>
    <row r="39" spans="24:25" ht="15">
      <c r="X39" s="1">
        <v>3.7</v>
      </c>
      <c r="Y39" s="32">
        <f t="shared" si="0"/>
        <v>0.003311380019062074</v>
      </c>
    </row>
    <row r="40" spans="24:25" ht="15">
      <c r="X40" s="1">
        <v>3.8</v>
      </c>
      <c r="Y40" s="32">
        <f t="shared" si="0"/>
        <v>0.0030414501951446724</v>
      </c>
    </row>
    <row r="41" spans="24:25" ht="15">
      <c r="X41" s="1">
        <v>3.9</v>
      </c>
      <c r="Y41" s="32">
        <f t="shared" si="0"/>
        <v>0.0027971218023994937</v>
      </c>
    </row>
    <row r="42" spans="24:25" ht="15">
      <c r="X42" s="1">
        <v>4</v>
      </c>
      <c r="Y42" s="32">
        <f t="shared" si="0"/>
        <v>0.0025756553347234465</v>
      </c>
    </row>
    <row r="43" spans="24:25" ht="15">
      <c r="X43" s="1">
        <v>4.1</v>
      </c>
      <c r="Y43" s="32">
        <f t="shared" si="0"/>
        <v>0.002374633997503879</v>
      </c>
    </row>
    <row r="44" spans="24:25" ht="15">
      <c r="X44" s="1">
        <v>4.2</v>
      </c>
      <c r="Y44" s="32">
        <f t="shared" si="0"/>
        <v>0.0021919227626465837</v>
      </c>
    </row>
    <row r="45" spans="24:25" ht="15">
      <c r="X45" s="1">
        <v>4.3</v>
      </c>
      <c r="Y45" s="32">
        <f t="shared" si="0"/>
        <v>0.002025632894529835</v>
      </c>
    </row>
    <row r="46" spans="24:25" ht="15">
      <c r="X46" s="1">
        <v>4.4</v>
      </c>
      <c r="Y46" s="32">
        <f t="shared" si="0"/>
        <v>0.0018740911985006131</v>
      </c>
    </row>
    <row r="47" spans="24:25" ht="15">
      <c r="X47" s="1">
        <v>4.5</v>
      </c>
      <c r="Y47" s="32">
        <f t="shared" si="0"/>
        <v>0.0017358133435929554</v>
      </c>
    </row>
    <row r="48" spans="24:25" ht="15">
      <c r="X48" s="1">
        <v>4.6</v>
      </c>
      <c r="Y48" s="32">
        <f t="shared" si="0"/>
        <v>0.0016094806995003326</v>
      </c>
    </row>
    <row r="49" spans="24:25" ht="15">
      <c r="X49" s="1">
        <v>4.7</v>
      </c>
      <c r="Y49" s="32">
        <f t="shared" si="0"/>
        <v>0.0014939202051502433</v>
      </c>
    </row>
    <row r="50" spans="24:25" ht="15">
      <c r="X50" s="1">
        <v>4.8</v>
      </c>
      <c r="Y50" s="32">
        <f t="shared" si="0"/>
        <v>0.0013880868534564654</v>
      </c>
    </row>
    <row r="51" spans="24:25" ht="15">
      <c r="X51" s="1">
        <v>4.9</v>
      </c>
      <c r="Y51" s="32">
        <f t="shared" si="0"/>
        <v>0.0012910484349998481</v>
      </c>
    </row>
    <row r="52" spans="24:25" ht="15">
      <c r="X52" s="1">
        <v>5</v>
      </c>
      <c r="Y52" s="32">
        <f t="shared" si="0"/>
        <v>0.0012019722335541473</v>
      </c>
    </row>
    <row r="53" spans="24:25" ht="15">
      <c r="X53" s="1">
        <v>5.1</v>
      </c>
      <c r="Y53" s="32">
        <f t="shared" si="0"/>
        <v>0.001120113409531047</v>
      </c>
    </row>
    <row r="54" spans="24:25" ht="15">
      <c r="X54" s="1">
        <v>5.2</v>
      </c>
      <c r="Y54" s="32">
        <f t="shared" si="0"/>
        <v>0.0010448048444688524</v>
      </c>
    </row>
    <row r="55" spans="24:25" ht="15">
      <c r="X55" s="1">
        <v>5.3</v>
      </c>
      <c r="Y55" s="32">
        <f t="shared" si="0"/>
        <v>0.0009754482514742029</v>
      </c>
    </row>
    <row r="56" spans="24:25" ht="15">
      <c r="X56" s="1">
        <v>5.4</v>
      </c>
      <c r="Y56" s="32">
        <f t="shared" si="0"/>
        <v>0.0009115063837605505</v>
      </c>
    </row>
    <row r="57" spans="24:25" ht="15">
      <c r="X57" s="1">
        <v>5.5</v>
      </c>
      <c r="Y57" s="32">
        <f t="shared" si="0"/>
        <v>0.0008524961967626855</v>
      </c>
    </row>
    <row r="58" spans="24:25" ht="15">
      <c r="X58" s="1">
        <v>5.6</v>
      </c>
      <c r="Y58" s="32">
        <f t="shared" si="0"/>
        <v>0.0007979828392988483</v>
      </c>
    </row>
    <row r="59" spans="24:25" ht="15">
      <c r="X59" s="1">
        <v>5.7</v>
      </c>
      <c r="Y59" s="32">
        <f t="shared" si="0"/>
        <v>0.0007475743663788222</v>
      </c>
    </row>
    <row r="60" spans="24:25" ht="15">
      <c r="X60" s="1">
        <v>5.8</v>
      </c>
      <c r="Y60" s="32">
        <f t="shared" si="0"/>
        <v>0.0007009170809414867</v>
      </c>
    </row>
    <row r="61" spans="24:25" ht="15">
      <c r="X61" s="1">
        <v>5.9</v>
      </c>
      <c r="Y61" s="32">
        <f t="shared" si="0"/>
        <v>0.0006576914243963221</v>
      </c>
    </row>
    <row r="62" spans="24:25" ht="15">
      <c r="X62" s="1">
        <v>6</v>
      </c>
      <c r="Y62" s="32">
        <f t="shared" si="0"/>
        <v>0.0006176083466504778</v>
      </c>
    </row>
    <row r="63" spans="24:25" ht="15">
      <c r="X63" s="1">
        <v>6.1</v>
      </c>
      <c r="Y63" s="32">
        <f t="shared" si="0"/>
        <v>0.0005804060955859006</v>
      </c>
    </row>
    <row r="64" spans="24:25" ht="15">
      <c r="X64" s="1">
        <v>6.2</v>
      </c>
      <c r="Y64" s="32">
        <f t="shared" si="0"/>
        <v>0.0005458473739294138</v>
      </c>
    </row>
    <row r="65" spans="24:25" ht="15">
      <c r="X65" s="1">
        <v>6.3</v>
      </c>
      <c r="Y65" s="32">
        <f t="shared" si="0"/>
        <v>0.0005137168183242009</v>
      </c>
    </row>
    <row r="66" spans="24:25" ht="15">
      <c r="X66" s="1">
        <v>6.4</v>
      </c>
      <c r="Y66" s="32">
        <f t="shared" si="0"/>
        <v>0.00048381876132482134</v>
      </c>
    </row>
    <row r="67" spans="24:25" ht="15">
      <c r="X67" s="1">
        <v>6.5</v>
      </c>
      <c r="Y67" s="32">
        <f t="shared" si="0"/>
        <v>0.0004559752421356752</v>
      </c>
    </row>
    <row r="68" spans="24:25" ht="15">
      <c r="X68" s="1">
        <v>6.6</v>
      </c>
      <c r="Y68" s="32">
        <f aca="true" t="shared" si="1" ref="Y68:Y82">FDIST(X67,B$4,B$5)-FDIST(X68,B$4,B$5)</f>
        <v>0.00043002423631376477</v>
      </c>
    </row>
    <row r="69" spans="24:25" ht="15">
      <c r="X69" s="1">
        <v>6.7</v>
      </c>
      <c r="Y69" s="32">
        <f t="shared" si="1"/>
        <v>0.00040581807845870704</v>
      </c>
    </row>
    <row r="70" spans="24:25" ht="15">
      <c r="X70" s="1">
        <v>6.8</v>
      </c>
      <c r="Y70" s="32">
        <f t="shared" si="1"/>
        <v>0.000383222055202314</v>
      </c>
    </row>
    <row r="71" spans="24:25" ht="15">
      <c r="X71" s="1">
        <v>6.9</v>
      </c>
      <c r="Y71" s="32">
        <f t="shared" si="1"/>
        <v>0.0003621131486590441</v>
      </c>
    </row>
    <row r="72" spans="24:25" ht="15">
      <c r="X72" s="1">
        <v>7</v>
      </c>
      <c r="Y72" s="32">
        <f t="shared" si="1"/>
        <v>0.0003423789129679642</v>
      </c>
    </row>
    <row r="73" spans="24:25" ht="15">
      <c r="X73" s="1">
        <v>7.1</v>
      </c>
      <c r="Y73" s="32">
        <f t="shared" si="1"/>
        <v>0.0003239164687020178</v>
      </c>
    </row>
    <row r="74" spans="24:25" ht="15">
      <c r="X74" s="1">
        <v>7.2</v>
      </c>
      <c r="Y74" s="32">
        <f t="shared" si="1"/>
        <v>0.00030663160178287</v>
      </c>
    </row>
    <row r="75" spans="24:25" ht="15">
      <c r="X75" s="1">
        <v>7.3</v>
      </c>
      <c r="Y75" s="32">
        <f t="shared" si="1"/>
        <v>0.00029043795516164785</v>
      </c>
    </row>
    <row r="76" spans="24:25" ht="15">
      <c r="X76" s="1">
        <v>7.4</v>
      </c>
      <c r="Y76" s="32">
        <f t="shared" si="1"/>
        <v>0.0002752563029386843</v>
      </c>
    </row>
    <row r="77" spans="24:25" ht="15">
      <c r="X77" s="1">
        <v>7.5</v>
      </c>
      <c r="Y77" s="32">
        <f t="shared" si="1"/>
        <v>0.0002610138978262882</v>
      </c>
    </row>
    <row r="78" spans="24:25" ht="15">
      <c r="X78" s="1">
        <v>7.6</v>
      </c>
      <c r="Y78" s="32">
        <f t="shared" si="1"/>
        <v>0.0002476438839356856</v>
      </c>
    </row>
    <row r="79" spans="24:25" ht="15">
      <c r="X79" s="1">
        <v>7.7</v>
      </c>
      <c r="Y79" s="32">
        <f t="shared" si="1"/>
        <v>0.0002350847678085329</v>
      </c>
    </row>
    <row r="80" spans="24:25" ht="15">
      <c r="X80" s="1">
        <v>7.8</v>
      </c>
      <c r="Y80" s="32">
        <f t="shared" si="1"/>
        <v>0.00022327994143723356</v>
      </c>
    </row>
    <row r="81" spans="24:25" ht="15">
      <c r="X81" s="1">
        <v>7.9</v>
      </c>
      <c r="Y81" s="32">
        <f t="shared" si="1"/>
        <v>0.00021217725173918074</v>
      </c>
    </row>
    <row r="82" spans="24:25" ht="15">
      <c r="X82" s="1">
        <v>8</v>
      </c>
      <c r="Y82" s="32">
        <f t="shared" si="1"/>
        <v>0.00020172861158263347</v>
      </c>
    </row>
    <row r="83" spans="24:26" ht="15">
      <c r="X83" s="29"/>
      <c r="Y83" s="33"/>
      <c r="Z83"/>
    </row>
  </sheetData>
  <sheetProtection/>
  <mergeCells count="2">
    <mergeCell ref="A1:B1"/>
    <mergeCell ref="A3:B3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A Saraniti</dc:creator>
  <cp:keywords/>
  <dc:description/>
  <cp:lastModifiedBy>Jack Porter</cp:lastModifiedBy>
  <dcterms:created xsi:type="dcterms:W3CDTF">2004-10-22T16:34:05Z</dcterms:created>
  <dcterms:modified xsi:type="dcterms:W3CDTF">2011-11-06T09:14:35Z</dcterms:modified>
  <cp:category/>
  <cp:version/>
  <cp:contentType/>
  <cp:contentStatus/>
</cp:coreProperties>
</file>